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Summary" sheetId="2" state="visible" r:id="rId2"/>
    <sheet xmlns:r="http://schemas.openxmlformats.org/officeDocument/2006/relationships" name="Read me" sheetId="3" state="visible" r:id="rId3"/>
  </sheets>
  <definedNames>
    <definedName name="_xlnm._FilterDatabase" localSheetId="0" hidden="1">'Checklist'!$A$3:$P$113</definedName>
    <definedName name="_xlnm.Print_Titles" localSheetId="0">'Checklist'!$3:$3</definedName>
  </definedNames>
  <calcPr calcId="124519"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b val="1"/>
      <color rgb="001B2F5D"/>
      <sz val="14"/>
    </font>
    <font>
      <color rgb="005A6A85"/>
      <sz val="9"/>
    </font>
    <font>
      <color rgb="001068D9"/>
      <sz val="9"/>
      <u val="single"/>
    </font>
    <font>
      <b val="1"/>
      <color rgb="00FFFFFF"/>
      <sz val="10"/>
    </font>
    <font>
      <b val="1"/>
      <sz val="10"/>
    </font>
    <font>
      <sz val="10"/>
    </font>
    <font>
      <b val="1"/>
      <color rgb="001B2F5D"/>
      <sz val="12"/>
    </font>
    <font>
      <b val="1"/>
      <color rgb="001B2F5D"/>
      <sz val="11"/>
    </font>
    <font>
      <color rgb="001068D9"/>
      <sz val="10"/>
      <u val="single"/>
    </font>
  </fonts>
  <fills count="6">
    <fill>
      <patternFill/>
    </fill>
    <fill>
      <patternFill patternType="gray125"/>
    </fill>
    <fill>
      <patternFill patternType="solid">
        <fgColor rgb="001B2F5D"/>
      </patternFill>
    </fill>
    <fill>
      <patternFill patternType="solid">
        <fgColor rgb="00F2F6FC"/>
      </patternFill>
    </fill>
    <fill>
      <patternFill patternType="solid">
        <fgColor rgb="00FFFFFF"/>
      </patternFill>
    </fill>
    <fill>
      <patternFill patternType="solid">
        <fgColor rgb="00E9EDF3"/>
      </patternFill>
    </fill>
  </fills>
  <borders count="6">
    <border>
      <left/>
      <right/>
      <top/>
      <bottom/>
      <diagonal/>
    </border>
    <border>
      <left style="thin">
        <color rgb="00D5DEEA"/>
      </left>
      <right style="thin">
        <color rgb="00D5DEEA"/>
      </right>
      <top style="thin">
        <color rgb="00D5DEEA"/>
      </top>
      <bottom style="thin">
        <color rgb="00D5DEEA"/>
      </bottom>
    </border>
    <border>
      <left/>
      <right/>
      <top style="thin">
        <color rgb="00D5DEEA"/>
      </top>
      <bottom/>
      <diagonal/>
    </border>
    <border>
      <left/>
      <right style="thin">
        <color rgb="00D5DEEA"/>
      </right>
      <top style="thin">
        <color rgb="00D5DEEA"/>
      </top>
      <bottom/>
      <diagonal/>
    </border>
    <border>
      <left/>
      <right/>
      <top style="thin">
        <color rgb="00D5DEEA"/>
      </top>
      <bottom style="thin">
        <color rgb="00D5DEEA"/>
      </bottom>
      <diagonal/>
    </border>
    <border>
      <left/>
      <right style="thin">
        <color rgb="00D5DEEA"/>
      </right>
      <top style="thin">
        <color rgb="00D5DEEA"/>
      </top>
      <bottom style="thin">
        <color rgb="00D5DEEA"/>
      </bottom>
      <diagonal/>
    </border>
  </borders>
  <cellStyleXfs count="1">
    <xf numFmtId="0" fontId="0" fillId="0" borderId="0"/>
  </cellStyleXfs>
  <cellXfs count="36">
    <xf numFmtId="0" fontId="0" fillId="0" borderId="0" pivotButton="0" quotePrefix="0" xfId="0"/>
    <xf numFmtId="0" fontId="1" fillId="0" borderId="0" pivotButton="0" quotePrefix="0" xfId="0"/>
    <xf numFmtId="0" fontId="3" fillId="0" borderId="0" applyAlignment="1" pivotButton="0" quotePrefix="0" xfId="0">
      <alignment vertical="center"/>
    </xf>
    <xf numFmtId="0" fontId="2" fillId="0" borderId="0" pivotButton="0" quotePrefix="0" xfId="0"/>
    <xf numFmtId="0" fontId="4" fillId="2" borderId="1" applyAlignment="1" pivotButton="0" quotePrefix="0" xfId="0">
      <alignment vertical="center" wrapText="1"/>
    </xf>
    <xf numFmtId="0" fontId="5" fillId="3" borderId="1" applyAlignment="1" pivotButton="0" quotePrefix="0" xfId="0">
      <alignment vertical="top" wrapText="1"/>
    </xf>
    <xf numFmtId="0" fontId="6" fillId="3" borderId="1" applyAlignment="1" pivotButton="0" quotePrefix="0" xfId="0">
      <alignment vertical="top" wrapText="1"/>
    </xf>
    <xf numFmtId="0" fontId="6" fillId="3" borderId="1" applyAlignment="1" pivotButton="0" quotePrefix="0" xfId="0">
      <alignment horizontal="center" vertical="top" wrapText="1"/>
    </xf>
    <xf numFmtId="0" fontId="6" fillId="4" borderId="1" applyAlignment="1" pivotButton="0" quotePrefix="0" xfId="0">
      <alignment horizontal="center" vertical="top" wrapText="1"/>
    </xf>
    <xf numFmtId="0" fontId="6" fillId="5" borderId="1" applyAlignment="1" pivotButton="0" quotePrefix="0" xfId="0">
      <alignment vertical="top" wrapText="1"/>
    </xf>
    <xf numFmtId="0" fontId="6" fillId="3" borderId="1" applyAlignment="1" pivotButton="0" quotePrefix="0" xfId="0">
      <alignment horizontal="center" vertical="top"/>
    </xf>
    <xf numFmtId="0" fontId="6" fillId="4" borderId="1" applyAlignment="1" pivotButton="0" quotePrefix="0" xfId="0">
      <alignment vertical="top" wrapText="1"/>
    </xf>
    <xf numFmtId="164" fontId="6" fillId="4" borderId="1" applyAlignment="1" pivotButton="0" quotePrefix="0" xfId="0">
      <alignment vertical="top" wrapText="1"/>
    </xf>
    <xf numFmtId="0" fontId="6" fillId="0" borderId="1" applyAlignment="1" pivotButton="0" quotePrefix="0" xfId="0">
      <alignment vertical="center" wrapText="1"/>
    </xf>
    <xf numFmtId="0" fontId="5" fillId="0" borderId="1" applyAlignment="1" pivotButton="0" quotePrefix="0" xfId="0">
      <alignment horizontal="center" vertical="center" wrapText="1"/>
    </xf>
    <xf numFmtId="0" fontId="5" fillId="0" borderId="1" applyAlignment="1" pivotButton="0" quotePrefix="0" xfId="0">
      <alignment vertical="center" wrapText="1"/>
    </xf>
    <xf numFmtId="0" fontId="5" fillId="0" borderId="1" applyAlignment="1" pivotButton="0" quotePrefix="0" xfId="0">
      <alignment horizontal="left" vertical="center" wrapText="1"/>
    </xf>
    <xf numFmtId="0" fontId="0" fillId="0" borderId="4" pivotButton="0" quotePrefix="0" xfId="0"/>
    <xf numFmtId="0" fontId="0" fillId="0" borderId="5" pivotButton="0" quotePrefix="0" xfId="0"/>
    <xf numFmtId="0" fontId="7" fillId="0" borderId="0" pivotButton="0" quotePrefix="0" xfId="0"/>
    <xf numFmtId="0" fontId="4" fillId="2" borderId="1" applyAlignment="1" pivotButton="0" quotePrefix="0" xfId="0">
      <alignment horizontal="left" vertical="center" wrapText="1"/>
    </xf>
    <xf numFmtId="0" fontId="4" fillId="2" borderId="1" applyAlignment="1" pivotButton="0" quotePrefix="0" xfId="0">
      <alignment horizontal="center" vertical="center" wrapText="1"/>
    </xf>
    <xf numFmtId="0" fontId="6" fillId="0" borderId="1" applyAlignment="1" pivotButton="0" quotePrefix="0" xfId="0">
      <alignment horizontal="left" vertical="center"/>
    </xf>
    <xf numFmtId="0" fontId="6" fillId="0" borderId="1" applyAlignment="1" pivotButton="0" quotePrefix="0" xfId="0">
      <alignment horizontal="center" vertical="center"/>
    </xf>
    <xf numFmtId="0" fontId="5" fillId="3" borderId="1" applyAlignment="1" pivotButton="0" quotePrefix="0" xfId="0">
      <alignment horizontal="left" vertical="center"/>
    </xf>
    <xf numFmtId="0" fontId="5" fillId="3" borderId="1" applyAlignment="1" pivotButton="0" quotePrefix="0" xfId="0">
      <alignment horizontal="center" vertical="center"/>
    </xf>
    <xf numFmtId="0" fontId="4" fillId="2" borderId="1" applyAlignment="1" pivotButton="0" quotePrefix="0" xfId="0">
      <alignment horizontal="left"/>
    </xf>
    <xf numFmtId="0" fontId="4" fillId="2" borderId="1" applyAlignment="1" pivotButton="0" quotePrefix="0" xfId="0">
      <alignment horizontal="center"/>
    </xf>
    <xf numFmtId="0" fontId="6" fillId="0" borderId="1" applyAlignment="1" pivotButton="0" quotePrefix="0" xfId="0">
      <alignment horizontal="left"/>
    </xf>
    <xf numFmtId="0" fontId="6" fillId="0" borderId="1" applyAlignment="1" pivotButton="0" quotePrefix="0" xfId="0">
      <alignment horizontal="center"/>
    </xf>
    <xf numFmtId="0" fontId="3"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6"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dxfs count="7">
    <dxf>
      <font>
        <b val="1"/>
        <color rgb="001E6B3A"/>
      </font>
      <fill>
        <patternFill patternType="solid">
          <fgColor rgb="00DCF1E3"/>
        </patternFill>
      </fill>
    </dxf>
    <dxf>
      <font>
        <b val="1"/>
        <color rgb="009B2A1D"/>
      </font>
      <fill>
        <patternFill patternType="solid">
          <fgColor rgb="00F9DEDA"/>
        </patternFill>
      </fill>
    </dxf>
    <dxf>
      <font>
        <b val="1"/>
        <color rgb="0033415C"/>
      </font>
      <fill>
        <patternFill patternType="solid">
          <fgColor rgb="00E9EDF3"/>
        </patternFill>
      </fill>
    </dxf>
    <dxf>
      <font>
        <b val="1"/>
        <color rgb="009B2A1D"/>
      </font>
    </dxf>
    <dxf>
      <fill>
        <patternFill patternType="solid">
          <fgColor rgb="00DCF1E3"/>
        </patternFill>
      </fill>
    </dxf>
    <dxf>
      <fill>
        <patternFill patternType="solid">
          <fgColor rgb="00FFF4D6"/>
        </patternFill>
      </fill>
    </dxf>
    <dxf>
      <fill>
        <patternFill patternType="solid">
          <fgColor rgb="00F9DE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Invadel</author>
  </authors>
  <commentList>
    <comment ref="K49" authorId="0" shapeId="0">
      <text>
        <t>Yes = MFA covers only remote and privileged users (3 points). No = 5 points. Only used when Status is NOT MET.</t>
      </text>
    </comment>
    <comment ref="K101" authorId="0" shapeId="0">
      <text>
        <t>Yes = encryption is used but is not FIPS-validated (3 points). No = 5 points. Only used when Status is NOT MET.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nvadel.com/blog/cmmc-level-2-checklist/"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hyperlink" Target="https://invadel.com/blog/cmmc-level-2-checklist/" TargetMode="External" Id="rId1"/></Relationships>
</file>

<file path=xl/worksheets/_rels/sheet3.xml.rels><Relationships xmlns="http://schemas.openxmlformats.org/package/2006/relationships"><Relationship Type="http://schemas.openxmlformats.org/officeDocument/2006/relationships/hyperlink" Target="https://csrc.nist.gov/pubs/sp/800/171/r2/upd1/final" TargetMode="External" Id="rId1"/><Relationship Type="http://schemas.openxmlformats.org/officeDocument/2006/relationships/hyperlink" Target="https://www.ecfr.gov/current/title-32/subtitle-A/chapter-I/subchapter-G/part-170" TargetMode="External" Id="rId2"/><Relationship Type="http://schemas.openxmlformats.org/officeDocument/2006/relationships/hyperlink" Target="https://dowcio.war.gov/Portals/0/Documents/CMMC/AssessmentGuideL2v2.pdf" TargetMode="External" Id="rId3"/><Relationship Type="http://schemas.openxmlformats.org/officeDocument/2006/relationships/hyperlink" Target="https://invadel.com/blog/cmmc-level-2-checklist/" TargetMode="External" Id="rId4"/></Relationships>
</file>

<file path=xl/worksheets/sheet1.xml><?xml version="1.0" encoding="utf-8"?>
<worksheet xmlns="http://schemas.openxmlformats.org/spreadsheetml/2006/main">
  <sheetPr>
    <outlinePr summaryBelow="1" summaryRight="1"/>
    <pageSetUpPr fitToPage="1"/>
  </sheetPr>
  <dimension ref="A1:P113"/>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5" customWidth="1" min="1" max="1"/>
    <col width="26" customWidth="1" min="2" max="2"/>
    <col width="20" customWidth="1" min="3" max="3"/>
    <col width="58" customWidth="1" min="4" max="4"/>
    <col width="12" customWidth="1" min="5" max="5"/>
    <col width="9" customWidth="1" min="6" max="6"/>
    <col width="18" customWidth="1" min="7" max="7"/>
    <col width="48" customWidth="1" min="8" max="8"/>
    <col width="13" customWidth="1" min="9" max="9"/>
    <col width="12" customWidth="1" min="10" max="10"/>
    <col width="22" customWidth="1" min="11" max="11"/>
    <col width="11" customWidth="1" min="12" max="12"/>
    <col width="28" customWidth="1" min="13" max="13"/>
    <col width="18" customWidth="1" min="14" max="14"/>
    <col width="13" customWidth="1" min="15" max="15"/>
    <col width="32" customWidth="1" min="16" max="16"/>
  </cols>
  <sheetData>
    <row r="1" ht="22" customHeight="1">
      <c r="A1" s="1" t="inlineStr">
        <is>
          <t>CMMC Level 2 Requirements Checklist</t>
        </is>
      </c>
      <c r="H1" s="2" t="inlineStr">
        <is>
          <t>Invadel guide: invadel.com/blog/cmmc-level-2-checklist</t>
        </is>
      </c>
    </row>
    <row r="2">
      <c r="A2" s="3" t="inlineStr">
        <is>
          <t>Set Status on every row. Points deducted and the Summary sheet update on their own. Partial credit applies to IA.L2-3.5.3 and SC.L2-3.13.11 only.</t>
        </is>
      </c>
    </row>
    <row r="3" ht="32" customHeight="1">
      <c r="A3" s="4" t="inlineStr">
        <is>
          <t>Requirement ID</t>
        </is>
      </c>
      <c r="B3" s="4" t="inlineStr">
        <is>
          <t>Title</t>
        </is>
      </c>
      <c r="C3" s="4" t="inlineStr">
        <is>
          <t>Family</t>
        </is>
      </c>
      <c r="D3" s="4" t="inlineStr">
        <is>
          <t>Requirement (NIST SP 800-171 Rev. 2)</t>
        </is>
      </c>
      <c r="E3" s="4" t="inlineStr">
        <is>
          <t>Assessment objectives</t>
        </is>
      </c>
      <c r="F3" s="4" t="inlineStr">
        <is>
          <t>Points</t>
        </is>
      </c>
      <c r="G3" s="4" t="inlineStr">
        <is>
          <t>Can go on a POA&amp;M</t>
        </is>
      </c>
      <c r="H3" s="4" t="inlineStr">
        <is>
          <t>Evidence an assessor asks for</t>
        </is>
      </c>
      <c r="I3" s="4" t="inlineStr">
        <is>
          <t>Pentest or scan evidence</t>
        </is>
      </c>
      <c r="J3" s="4" t="inlineStr">
        <is>
          <t>Status</t>
        </is>
      </c>
      <c r="K3" s="4" t="inlineStr">
        <is>
          <t>Partial credit (2 rows only)</t>
        </is>
      </c>
      <c r="L3" s="4" t="inlineStr">
        <is>
          <t>Points deducted</t>
        </is>
      </c>
      <c r="M3" s="4" t="inlineStr">
        <is>
          <t>Evidence location</t>
        </is>
      </c>
      <c r="N3" s="4" t="inlineStr">
        <is>
          <t>Owner</t>
        </is>
      </c>
      <c r="O3" s="4" t="inlineStr">
        <is>
          <t>Target date</t>
        </is>
      </c>
      <c r="P3" s="4" t="inlineStr">
        <is>
          <t>Notes</t>
        </is>
      </c>
    </row>
    <row r="4" ht="43" customHeight="1">
      <c r="A4" s="5" t="inlineStr">
        <is>
          <t>AC.L2-3.1.1</t>
        </is>
      </c>
      <c r="B4" s="6" t="inlineStr">
        <is>
          <t>Authorized Access Control</t>
        </is>
      </c>
      <c r="C4" s="6" t="inlineStr">
        <is>
          <t>Access Control (AC)</t>
        </is>
      </c>
      <c r="D4" s="6" t="inlineStr">
        <is>
          <t>Limit system access to authorized users, processes acting on behalf of authorized users, and devices (including other systems).</t>
        </is>
      </c>
      <c r="E4" s="7" t="n">
        <v>6</v>
      </c>
      <c r="F4" s="7" t="n">
        <v>5</v>
      </c>
      <c r="G4" s="6" t="inlineStr">
        <is>
          <t>No</t>
        </is>
      </c>
      <c r="H4" s="6" t="inlineStr">
        <is>
          <t>List of authorized users, processes and devices; account approval records; a directory export reconciled to the staff list</t>
        </is>
      </c>
      <c r="I4" s="7" t="inlineStr">
        <is>
          <t>Test</t>
        </is>
      </c>
      <c r="J4" s="8" t="n"/>
      <c r="K4" s="9" t="n"/>
      <c r="L4" s="10">
        <f>IF(J4="NOT MET",IF(K4="Yes",3,IF(ISNUMBER(F4),F4,0)),0)</f>
        <v>0</v>
      </c>
      <c r="M4" s="11" t="n"/>
      <c r="N4" s="11" t="n"/>
      <c r="O4" s="12" t="n"/>
      <c r="P4" s="11" t="n"/>
    </row>
    <row r="5" ht="30" customHeight="1">
      <c r="A5" s="5" t="inlineStr">
        <is>
          <t>AC.L2-3.1.2</t>
        </is>
      </c>
      <c r="B5" s="6" t="inlineStr">
        <is>
          <t>Transaction &amp; Function Control</t>
        </is>
      </c>
      <c r="C5" s="6" t="inlineStr">
        <is>
          <t>Access Control (AC)</t>
        </is>
      </c>
      <c r="D5" s="6" t="inlineStr">
        <is>
          <t>Limit system access to the types of transactions and functions that authorized users are permitted to execute.</t>
        </is>
      </c>
      <c r="E5" s="7" t="n">
        <v>2</v>
      </c>
      <c r="F5" s="7" t="n">
        <v>5</v>
      </c>
      <c r="G5" s="6" t="inlineStr">
        <is>
          <t>No</t>
        </is>
      </c>
      <c r="H5" s="6" t="inlineStr">
        <is>
          <t>Role definitions, group-to-permission mappings, and screenshots of role limits in each CUI system</t>
        </is>
      </c>
      <c r="I5" s="7" t="inlineStr">
        <is>
          <t>Test</t>
        </is>
      </c>
      <c r="J5" s="8" t="n"/>
      <c r="K5" s="9" t="n"/>
      <c r="L5" s="10">
        <f>IF(J5="NOT MET",IF(K5="Yes",3,IF(ISNUMBER(F5),F5,0)),0)</f>
        <v>0</v>
      </c>
      <c r="M5" s="11" t="n"/>
      <c r="N5" s="11" t="n"/>
      <c r="O5" s="12" t="n"/>
      <c r="P5" s="11" t="n"/>
    </row>
    <row r="6" ht="43" customHeight="1">
      <c r="A6" s="5" t="inlineStr">
        <is>
          <t>AC.L2-3.1.3</t>
        </is>
      </c>
      <c r="B6" s="6" t="inlineStr">
        <is>
          <t>Control CUI Flow</t>
        </is>
      </c>
      <c r="C6" s="6" t="inlineStr">
        <is>
          <t>Access Control (AC)</t>
        </is>
      </c>
      <c r="D6" s="6" t="inlineStr">
        <is>
          <t>Control the flow of CUI in accordance with approved authorizations.</t>
        </is>
      </c>
      <c r="E6" s="7" t="n">
        <v>5</v>
      </c>
      <c r="F6" s="7" t="n">
        <v>1</v>
      </c>
      <c r="G6" s="6" t="inlineStr">
        <is>
          <t>Yes</t>
        </is>
      </c>
      <c r="H6" s="6" t="inlineStr">
        <is>
          <t>CUI data flow diagram, firewall and data loss prevention rules, email and file-sharing limits for CUI</t>
        </is>
      </c>
      <c r="I6" s="7" t="inlineStr">
        <is>
          <t>Test</t>
        </is>
      </c>
      <c r="J6" s="8" t="n"/>
      <c r="K6" s="9" t="n"/>
      <c r="L6" s="10">
        <f>IF(J6="NOT MET",IF(K6="Yes",3,IF(ISNUMBER(F6),F6,0)),0)</f>
        <v>0</v>
      </c>
      <c r="M6" s="11" t="n"/>
      <c r="N6" s="11" t="n"/>
      <c r="O6" s="12" t="n"/>
      <c r="P6" s="11" t="n"/>
    </row>
    <row r="7" ht="30" customHeight="1">
      <c r="A7" s="5" t="inlineStr">
        <is>
          <t>AC.L2-3.1.4</t>
        </is>
      </c>
      <c r="B7" s="6" t="inlineStr">
        <is>
          <t>Separation of Duties</t>
        </is>
      </c>
      <c r="C7" s="6" t="inlineStr">
        <is>
          <t>Access Control (AC)</t>
        </is>
      </c>
      <c r="D7" s="6" t="inlineStr">
        <is>
          <t>Separate the duties of individuals to reduce the risk of malevolent activity without collusion.</t>
        </is>
      </c>
      <c r="E7" s="7" t="n">
        <v>3</v>
      </c>
      <c r="F7" s="7" t="n">
        <v>1</v>
      </c>
      <c r="G7" s="6" t="inlineStr">
        <is>
          <t>Yes</t>
        </is>
      </c>
      <c r="H7" s="6" t="inlineStr">
        <is>
          <t>Duty matrix showing no single person can both request and approve critical functions</t>
        </is>
      </c>
      <c r="I7" s="7" t="n"/>
      <c r="J7" s="8" t="n"/>
      <c r="K7" s="9" t="n"/>
      <c r="L7" s="10">
        <f>IF(J7="NOT MET",IF(K7="Yes",3,IF(ISNUMBER(F7),F7,0)),0)</f>
        <v>0</v>
      </c>
      <c r="M7" s="11" t="n"/>
      <c r="N7" s="11" t="n"/>
      <c r="O7" s="12" t="n"/>
      <c r="P7" s="11" t="n"/>
    </row>
    <row r="8" ht="43" customHeight="1">
      <c r="A8" s="5" t="inlineStr">
        <is>
          <t>AC.L2-3.1.5</t>
        </is>
      </c>
      <c r="B8" s="6" t="inlineStr">
        <is>
          <t>Least Privilege</t>
        </is>
      </c>
      <c r="C8" s="6" t="inlineStr">
        <is>
          <t>Access Control (AC)</t>
        </is>
      </c>
      <c r="D8" s="6" t="inlineStr">
        <is>
          <t>Employ the principle of least privilege, including for specific security functions and privileged accounts.</t>
        </is>
      </c>
      <c r="E8" s="7" t="n">
        <v>4</v>
      </c>
      <c r="F8" s="7" t="n">
        <v>3</v>
      </c>
      <c r="G8" s="6" t="inlineStr">
        <is>
          <t>No</t>
        </is>
      </c>
      <c r="H8" s="6" t="inlineStr">
        <is>
          <t>Privileged account list with a reason for each, access review records, local admin rights removed from users</t>
        </is>
      </c>
      <c r="I8" s="7" t="inlineStr">
        <is>
          <t>Test</t>
        </is>
      </c>
      <c r="J8" s="8" t="n"/>
      <c r="K8" s="9" t="n"/>
      <c r="L8" s="10">
        <f>IF(J8="NOT MET",IF(K8="Yes",3,IF(ISNUMBER(F8),F8,0)),0)</f>
        <v>0</v>
      </c>
      <c r="M8" s="11" t="n"/>
      <c r="N8" s="11" t="n"/>
      <c r="O8" s="12" t="n"/>
      <c r="P8" s="11" t="n"/>
    </row>
    <row r="9" ht="30" customHeight="1">
      <c r="A9" s="5" t="inlineStr">
        <is>
          <t>AC.L2-3.1.6</t>
        </is>
      </c>
      <c r="B9" s="6" t="inlineStr">
        <is>
          <t>Non-Privileged Account Use</t>
        </is>
      </c>
      <c r="C9" s="6" t="inlineStr">
        <is>
          <t>Access Control (AC)</t>
        </is>
      </c>
      <c r="D9" s="6" t="inlineStr">
        <is>
          <t>Use non-privileged accounts or roles when accessing nonsecurity functions.</t>
        </is>
      </c>
      <c r="E9" s="7" t="n">
        <v>2</v>
      </c>
      <c r="F9" s="7" t="n">
        <v>1</v>
      </c>
      <c r="G9" s="6" t="inlineStr">
        <is>
          <t>Yes</t>
        </is>
      </c>
      <c r="H9" s="6" t="inlineStr">
        <is>
          <t>Separate admin and everyday accounts for administrators, and the policy requiring them</t>
        </is>
      </c>
      <c r="I9" s="7" t="n"/>
      <c r="J9" s="8" t="n"/>
      <c r="K9" s="9" t="n"/>
      <c r="L9" s="10">
        <f>IF(J9="NOT MET",IF(K9="Yes",3,IF(ISNUMBER(F9),F9,0)),0)</f>
        <v>0</v>
      </c>
      <c r="M9" s="11" t="n"/>
      <c r="N9" s="11" t="n"/>
      <c r="O9" s="12" t="n"/>
      <c r="P9" s="11" t="n"/>
    </row>
    <row r="10" ht="43" customHeight="1">
      <c r="A10" s="5" t="inlineStr">
        <is>
          <t>AC.L2-3.1.7</t>
        </is>
      </c>
      <c r="B10" s="6" t="inlineStr">
        <is>
          <t>Privileged Functions</t>
        </is>
      </c>
      <c r="C10" s="6" t="inlineStr">
        <is>
          <t>Access Control (AC)</t>
        </is>
      </c>
      <c r="D10" s="6" t="inlineStr">
        <is>
          <t>Prevent non-privileged users from executing privileged functions and capture the execution of such functions in audit logs.</t>
        </is>
      </c>
      <c r="E10" s="7" t="n">
        <v>4</v>
      </c>
      <c r="F10" s="7" t="n">
        <v>1</v>
      </c>
      <c r="G10" s="6" t="inlineStr">
        <is>
          <t>Yes</t>
        </is>
      </c>
      <c r="H10" s="6" t="inlineStr">
        <is>
          <t>Controls that stop standard users running admin functions, and logs of privileged function use</t>
        </is>
      </c>
      <c r="I10" s="7" t="inlineStr">
        <is>
          <t>Test</t>
        </is>
      </c>
      <c r="J10" s="8" t="n"/>
      <c r="K10" s="9" t="n"/>
      <c r="L10" s="10">
        <f>IF(J10="NOT MET",IF(K10="Yes",3,IF(ISNUMBER(F10),F10,0)),0)</f>
        <v>0</v>
      </c>
      <c r="M10" s="11" t="n"/>
      <c r="N10" s="11" t="n"/>
      <c r="O10" s="12" t="n"/>
      <c r="P10" s="11" t="n"/>
    </row>
    <row r="11" ht="30" customHeight="1">
      <c r="A11" s="5" t="inlineStr">
        <is>
          <t>AC.L2-3.1.8</t>
        </is>
      </c>
      <c r="B11" s="6" t="inlineStr">
        <is>
          <t>Unsuccessful Logon Attempts</t>
        </is>
      </c>
      <c r="C11" s="6" t="inlineStr">
        <is>
          <t>Access Control (AC)</t>
        </is>
      </c>
      <c r="D11" s="6" t="inlineStr">
        <is>
          <t>Limit unsuccessful logon attempts.</t>
        </is>
      </c>
      <c r="E11" s="7" t="n">
        <v>2</v>
      </c>
      <c r="F11" s="7" t="n">
        <v>1</v>
      </c>
      <c r="G11" s="6" t="inlineStr">
        <is>
          <t>Yes</t>
        </is>
      </c>
      <c r="H11" s="6" t="inlineStr">
        <is>
          <t>Account lockout settings in the directory, VPN and CUI applications</t>
        </is>
      </c>
      <c r="I11" s="7" t="n"/>
      <c r="J11" s="8" t="n"/>
      <c r="K11" s="9" t="n"/>
      <c r="L11" s="10">
        <f>IF(J11="NOT MET",IF(K11="Yes",3,IF(ISNUMBER(F11),F11,0)),0)</f>
        <v>0</v>
      </c>
      <c r="M11" s="11" t="n"/>
      <c r="N11" s="11" t="n"/>
      <c r="O11" s="12" t="n"/>
      <c r="P11" s="11" t="n"/>
    </row>
    <row r="12" ht="30" customHeight="1">
      <c r="A12" s="5" t="inlineStr">
        <is>
          <t>AC.L2-3.1.9</t>
        </is>
      </c>
      <c r="B12" s="6" t="inlineStr">
        <is>
          <t>Privacy &amp; Security Notices</t>
        </is>
      </c>
      <c r="C12" s="6" t="inlineStr">
        <is>
          <t>Access Control (AC)</t>
        </is>
      </c>
      <c r="D12" s="6" t="inlineStr">
        <is>
          <t>Provide privacy and security notices consistent with applicable CUI rules.</t>
        </is>
      </c>
      <c r="E12" s="7" t="n">
        <v>2</v>
      </c>
      <c r="F12" s="7" t="n">
        <v>1</v>
      </c>
      <c r="G12" s="6" t="inlineStr">
        <is>
          <t>Yes</t>
        </is>
      </c>
      <c r="H12" s="6" t="inlineStr">
        <is>
          <t>Logon banner screenshots with wording consistent with CUI rules</t>
        </is>
      </c>
      <c r="I12" s="7" t="n"/>
      <c r="J12" s="8" t="n"/>
      <c r="K12" s="9" t="n"/>
      <c r="L12" s="10">
        <f>IF(J12="NOT MET",IF(K12="Yes",3,IF(ISNUMBER(F12),F12,0)),0)</f>
        <v>0</v>
      </c>
      <c r="M12" s="11" t="n"/>
      <c r="N12" s="11" t="n"/>
      <c r="O12" s="12" t="n"/>
      <c r="P12" s="11" t="n"/>
    </row>
    <row r="13" ht="30" customHeight="1">
      <c r="A13" s="5" t="inlineStr">
        <is>
          <t>AC.L2-3.1.10</t>
        </is>
      </c>
      <c r="B13" s="6" t="inlineStr">
        <is>
          <t>Session Lock</t>
        </is>
      </c>
      <c r="C13" s="6" t="inlineStr">
        <is>
          <t>Access Control (AC)</t>
        </is>
      </c>
      <c r="D13" s="6" t="inlineStr">
        <is>
          <t>Use session lock with pattern-hiding displays to prevent access and viewing of data after a period of inactivity.</t>
        </is>
      </c>
      <c r="E13" s="7" t="n">
        <v>3</v>
      </c>
      <c r="F13" s="7" t="n">
        <v>1</v>
      </c>
      <c r="G13" s="6" t="inlineStr">
        <is>
          <t>Yes</t>
        </is>
      </c>
      <c r="H13" s="6" t="inlineStr">
        <is>
          <t>Screen lock timeout settings with a pattern-hiding display</t>
        </is>
      </c>
      <c r="I13" s="7" t="n"/>
      <c r="J13" s="8" t="n"/>
      <c r="K13" s="9" t="n"/>
      <c r="L13" s="10">
        <f>IF(J13="NOT MET",IF(K13="Yes",3,IF(ISNUMBER(F13),F13,0)),0)</f>
        <v>0</v>
      </c>
      <c r="M13" s="11" t="n"/>
      <c r="N13" s="11" t="n"/>
      <c r="O13" s="12" t="n"/>
      <c r="P13" s="11" t="n"/>
    </row>
    <row r="14" ht="30" customHeight="1">
      <c r="A14" s="5" t="inlineStr">
        <is>
          <t>AC.L2-3.1.11</t>
        </is>
      </c>
      <c r="B14" s="6" t="inlineStr">
        <is>
          <t>Session Termination</t>
        </is>
      </c>
      <c r="C14" s="6" t="inlineStr">
        <is>
          <t>Access Control (AC)</t>
        </is>
      </c>
      <c r="D14" s="6" t="inlineStr">
        <is>
          <t>Terminate (automatically) a user session after a defined condition.</t>
        </is>
      </c>
      <c r="E14" s="7" t="n">
        <v>2</v>
      </c>
      <c r="F14" s="7" t="n">
        <v>1</v>
      </c>
      <c r="G14" s="6" t="inlineStr">
        <is>
          <t>Yes</t>
        </is>
      </c>
      <c r="H14" s="6" t="inlineStr">
        <is>
          <t>The conditions that end a session and the matching settings in VPN, remote access and applications</t>
        </is>
      </c>
      <c r="I14" s="7" t="n"/>
      <c r="J14" s="8" t="n"/>
      <c r="K14" s="9" t="n"/>
      <c r="L14" s="10">
        <f>IF(J14="NOT MET",IF(K14="Yes",3,IF(ISNUMBER(F14),F14,0)),0)</f>
        <v>0</v>
      </c>
      <c r="M14" s="11" t="n"/>
      <c r="N14" s="11" t="n"/>
      <c r="O14" s="12" t="n"/>
      <c r="P14" s="11" t="n"/>
    </row>
    <row r="15" ht="30" customHeight="1">
      <c r="A15" s="5" t="inlineStr">
        <is>
          <t>AC.L2-3.1.12</t>
        </is>
      </c>
      <c r="B15" s="6" t="inlineStr">
        <is>
          <t>Control Remote Access</t>
        </is>
      </c>
      <c r="C15" s="6" t="inlineStr">
        <is>
          <t>Access Control (AC)</t>
        </is>
      </c>
      <c r="D15" s="6" t="inlineStr">
        <is>
          <t>Monitor and control remote access sessions.</t>
        </is>
      </c>
      <c r="E15" s="7" t="n">
        <v>4</v>
      </c>
      <c r="F15" s="7" t="n">
        <v>5</v>
      </c>
      <c r="G15" s="6" t="inlineStr">
        <is>
          <t>No</t>
        </is>
      </c>
      <c r="H15" s="6" t="inlineStr">
        <is>
          <t>List of permitted remote access methods, gateway logs, and how remote sessions are monitored</t>
        </is>
      </c>
      <c r="I15" s="7" t="inlineStr">
        <is>
          <t>Test</t>
        </is>
      </c>
      <c r="J15" s="8" t="n"/>
      <c r="K15" s="9" t="n"/>
      <c r="L15" s="10">
        <f>IF(J15="NOT MET",IF(K15="Yes",3,IF(ISNUMBER(F15),F15,0)),0)</f>
        <v>0</v>
      </c>
      <c r="M15" s="11" t="n"/>
      <c r="N15" s="11" t="n"/>
      <c r="O15" s="12" t="n"/>
      <c r="P15" s="11" t="n"/>
    </row>
    <row r="16" ht="30" customHeight="1">
      <c r="A16" s="5" t="inlineStr">
        <is>
          <t>AC.L2-3.1.13</t>
        </is>
      </c>
      <c r="B16" s="6" t="inlineStr">
        <is>
          <t>Remote Access Confidentiality</t>
        </is>
      </c>
      <c r="C16" s="6" t="inlineStr">
        <is>
          <t>Access Control (AC)</t>
        </is>
      </c>
      <c r="D16" s="6" t="inlineStr">
        <is>
          <t>Employ cryptographic mechanisms to protect the confidentiality of remote access sessions.</t>
        </is>
      </c>
      <c r="E16" s="7" t="n">
        <v>2</v>
      </c>
      <c r="F16" s="7" t="n">
        <v>5</v>
      </c>
      <c r="G16" s="6" t="inlineStr">
        <is>
          <t>No</t>
        </is>
      </c>
      <c r="H16" s="6" t="inlineStr">
        <is>
          <t>Encryption settings for VPN and every remote access protocol in use</t>
        </is>
      </c>
      <c r="I16" s="7" t="inlineStr">
        <is>
          <t>Scan</t>
        </is>
      </c>
      <c r="J16" s="8" t="n"/>
      <c r="K16" s="9" t="n"/>
      <c r="L16" s="10">
        <f>IF(J16="NOT MET",IF(K16="Yes",3,IF(ISNUMBER(F16),F16,0)),0)</f>
        <v>0</v>
      </c>
      <c r="M16" s="11" t="n"/>
      <c r="N16" s="11" t="n"/>
      <c r="O16" s="12" t="n"/>
      <c r="P16" s="11" t="n"/>
    </row>
    <row r="17" ht="30" customHeight="1">
      <c r="A17" s="5" t="inlineStr">
        <is>
          <t>AC.L2-3.1.14</t>
        </is>
      </c>
      <c r="B17" s="6" t="inlineStr">
        <is>
          <t>Remote Access Routing</t>
        </is>
      </c>
      <c r="C17" s="6" t="inlineStr">
        <is>
          <t>Access Control (AC)</t>
        </is>
      </c>
      <c r="D17" s="6" t="inlineStr">
        <is>
          <t>Route remote access via managed access control points.</t>
        </is>
      </c>
      <c r="E17" s="7" t="n">
        <v>2</v>
      </c>
      <c r="F17" s="7" t="n">
        <v>1</v>
      </c>
      <c r="G17" s="6" t="inlineStr">
        <is>
          <t>Yes</t>
        </is>
      </c>
      <c r="H17" s="6" t="inlineStr">
        <is>
          <t>Network diagram showing all remote access passes through managed access control points</t>
        </is>
      </c>
      <c r="I17" s="7" t="n"/>
      <c r="J17" s="8" t="n"/>
      <c r="K17" s="9" t="n"/>
      <c r="L17" s="10">
        <f>IF(J17="NOT MET",IF(K17="Yes",3,IF(ISNUMBER(F17),F17,0)),0)</f>
        <v>0</v>
      </c>
      <c r="M17" s="11" t="n"/>
      <c r="N17" s="11" t="n"/>
      <c r="O17" s="12" t="n"/>
      <c r="P17" s="11" t="n"/>
    </row>
    <row r="18" ht="30" customHeight="1">
      <c r="A18" s="5" t="inlineStr">
        <is>
          <t>AC.L2-3.1.15</t>
        </is>
      </c>
      <c r="B18" s="6" t="inlineStr">
        <is>
          <t>Privileged Remote Access</t>
        </is>
      </c>
      <c r="C18" s="6" t="inlineStr">
        <is>
          <t>Access Control (AC)</t>
        </is>
      </c>
      <c r="D18" s="6" t="inlineStr">
        <is>
          <t>Authorize remote execution of privileged commands and remote access to security-relevant information.</t>
        </is>
      </c>
      <c r="E18" s="7" t="n">
        <v>4</v>
      </c>
      <c r="F18" s="7" t="n">
        <v>1</v>
      </c>
      <c r="G18" s="6" t="inlineStr">
        <is>
          <t>Yes</t>
        </is>
      </c>
      <c r="H18" s="6" t="inlineStr">
        <is>
          <t>Approval records for remote privileged commands and the restricted paths admins use</t>
        </is>
      </c>
      <c r="I18" s="7" t="n"/>
      <c r="J18" s="8" t="n"/>
      <c r="K18" s="9" t="n"/>
      <c r="L18" s="10">
        <f>IF(J18="NOT MET",IF(K18="Yes",3,IF(ISNUMBER(F18),F18,0)),0)</f>
        <v>0</v>
      </c>
      <c r="M18" s="11" t="n"/>
      <c r="N18" s="11" t="n"/>
      <c r="O18" s="12" t="n"/>
      <c r="P18" s="11" t="n"/>
    </row>
    <row r="19" ht="30" customHeight="1">
      <c r="A19" s="5" t="inlineStr">
        <is>
          <t>AC.L2-3.1.16</t>
        </is>
      </c>
      <c r="B19" s="6" t="inlineStr">
        <is>
          <t>Wireless Access Authorization</t>
        </is>
      </c>
      <c r="C19" s="6" t="inlineStr">
        <is>
          <t>Access Control (AC)</t>
        </is>
      </c>
      <c r="D19" s="6" t="inlineStr">
        <is>
          <t>Authorize wireless access prior to allowing such connections.</t>
        </is>
      </c>
      <c r="E19" s="7" t="n">
        <v>2</v>
      </c>
      <c r="F19" s="7" t="n">
        <v>5</v>
      </c>
      <c r="G19" s="6" t="inlineStr">
        <is>
          <t>No</t>
        </is>
      </c>
      <c r="H19" s="6" t="inlineStr">
        <is>
          <t>Authorization records for wireless connections and a list of approved access points</t>
        </is>
      </c>
      <c r="I19" s="7" t="n"/>
      <c r="J19" s="8" t="n"/>
      <c r="K19" s="9" t="n"/>
      <c r="L19" s="10">
        <f>IF(J19="NOT MET",IF(K19="Yes",3,IF(ISNUMBER(F19),F19,0)),0)</f>
        <v>0</v>
      </c>
      <c r="M19" s="11" t="n"/>
      <c r="N19" s="11" t="n"/>
      <c r="O19" s="12" t="n"/>
      <c r="P19" s="11" t="n"/>
    </row>
    <row r="20" ht="30" customHeight="1">
      <c r="A20" s="5" t="inlineStr">
        <is>
          <t>AC.L2-3.1.17</t>
        </is>
      </c>
      <c r="B20" s="6" t="inlineStr">
        <is>
          <t>Wireless Access Protection</t>
        </is>
      </c>
      <c r="C20" s="6" t="inlineStr">
        <is>
          <t>Access Control (AC)</t>
        </is>
      </c>
      <c r="D20" s="6" t="inlineStr">
        <is>
          <t>Protect wireless access using authentication and encryption.</t>
        </is>
      </c>
      <c r="E20" s="7" t="n">
        <v>2</v>
      </c>
      <c r="F20" s="7" t="n">
        <v>5</v>
      </c>
      <c r="G20" s="6" t="inlineStr">
        <is>
          <t>No</t>
        </is>
      </c>
      <c r="H20" s="6" t="inlineStr">
        <is>
          <t>Wireless authentication and encryption settings (enterprise authentication, not shared keys)</t>
        </is>
      </c>
      <c r="I20" s="7" t="n"/>
      <c r="J20" s="8" t="n"/>
      <c r="K20" s="9" t="n"/>
      <c r="L20" s="10">
        <f>IF(J20="NOT MET",IF(K20="Yes",3,IF(ISNUMBER(F20),F20,0)),0)</f>
        <v>0</v>
      </c>
      <c r="M20" s="11" t="n"/>
      <c r="N20" s="11" t="n"/>
      <c r="O20" s="12" t="n"/>
      <c r="P20" s="11" t="n"/>
    </row>
    <row r="21" ht="30" customHeight="1">
      <c r="A21" s="5" t="inlineStr">
        <is>
          <t>AC.L2-3.1.18</t>
        </is>
      </c>
      <c r="B21" s="6" t="inlineStr">
        <is>
          <t>Mobile Device Connection</t>
        </is>
      </c>
      <c r="C21" s="6" t="inlineStr">
        <is>
          <t>Access Control (AC)</t>
        </is>
      </c>
      <c r="D21" s="6" t="inlineStr">
        <is>
          <t>Control connection of mobile devices.</t>
        </is>
      </c>
      <c r="E21" s="7" t="n">
        <v>3</v>
      </c>
      <c r="F21" s="7" t="n">
        <v>5</v>
      </c>
      <c r="G21" s="6" t="inlineStr">
        <is>
          <t>No</t>
        </is>
      </c>
      <c r="H21" s="6" t="inlineStr">
        <is>
          <t>Mobile device management rules and the list of devices allowed to connect</t>
        </is>
      </c>
      <c r="I21" s="7" t="n"/>
      <c r="J21" s="8" t="n"/>
      <c r="K21" s="9" t="n"/>
      <c r="L21" s="10">
        <f>IF(J21="NOT MET",IF(K21="Yes",3,IF(ISNUMBER(F21),F21,0)),0)</f>
        <v>0</v>
      </c>
      <c r="M21" s="11" t="n"/>
      <c r="N21" s="11" t="n"/>
      <c r="O21" s="12" t="n"/>
      <c r="P21" s="11" t="n"/>
    </row>
    <row r="22" ht="30" customHeight="1">
      <c r="A22" s="5" t="inlineStr">
        <is>
          <t>AC.L2-3.1.19</t>
        </is>
      </c>
      <c r="B22" s="6" t="inlineStr">
        <is>
          <t>Encrypt CUI on Mobile</t>
        </is>
      </c>
      <c r="C22" s="6" t="inlineStr">
        <is>
          <t>Access Control (AC)</t>
        </is>
      </c>
      <c r="D22" s="6" t="inlineStr">
        <is>
          <t>Encrypt CUI on mobile devices and mobile computing platforms.</t>
        </is>
      </c>
      <c r="E22" s="7" t="n">
        <v>2</v>
      </c>
      <c r="F22" s="7" t="n">
        <v>3</v>
      </c>
      <c r="G22" s="6" t="inlineStr">
        <is>
          <t>No</t>
        </is>
      </c>
      <c r="H22" s="6" t="inlineStr">
        <is>
          <t>Device encryption settings enforced through mobile device management</t>
        </is>
      </c>
      <c r="I22" s="7" t="n"/>
      <c r="J22" s="8" t="n"/>
      <c r="K22" s="9" t="n"/>
      <c r="L22" s="10">
        <f>IF(J22="NOT MET",IF(K22="Yes",3,IF(ISNUMBER(F22),F22,0)),0)</f>
        <v>0</v>
      </c>
      <c r="M22" s="11" t="n"/>
      <c r="N22" s="11" t="n"/>
      <c r="O22" s="12" t="n"/>
      <c r="P22" s="11" t="n"/>
    </row>
    <row r="23" ht="30" customHeight="1">
      <c r="A23" s="5" t="inlineStr">
        <is>
          <t>AC.L2-3.1.20</t>
        </is>
      </c>
      <c r="B23" s="6" t="inlineStr">
        <is>
          <t>External Connections [CUI Data]</t>
        </is>
      </c>
      <c r="C23" s="6" t="inlineStr">
        <is>
          <t>Access Control (AC)</t>
        </is>
      </c>
      <c r="D23" s="6" t="inlineStr">
        <is>
          <t>Verify and control/limit connections to and use of external systems.</t>
        </is>
      </c>
      <c r="E23" s="7" t="n">
        <v>6</v>
      </c>
      <c r="F23" s="7" t="n">
        <v>1</v>
      </c>
      <c r="G23" s="6" t="inlineStr">
        <is>
          <t>No</t>
        </is>
      </c>
      <c r="H23" s="6" t="inlineStr">
        <is>
          <t>Inventory of external systems and the terms or technical controls that limit their use</t>
        </is>
      </c>
      <c r="I23" s="7" t="n"/>
      <c r="J23" s="8" t="n"/>
      <c r="K23" s="9" t="n"/>
      <c r="L23" s="10">
        <f>IF(J23="NOT MET",IF(K23="Yes",3,IF(ISNUMBER(F23),F23,0)),0)</f>
        <v>0</v>
      </c>
      <c r="M23" s="11" t="n"/>
      <c r="N23" s="11" t="n"/>
      <c r="O23" s="12" t="n"/>
      <c r="P23" s="11" t="n"/>
    </row>
    <row r="24" ht="30" customHeight="1">
      <c r="A24" s="5" t="inlineStr">
        <is>
          <t>AC.L2-3.1.21</t>
        </is>
      </c>
      <c r="B24" s="6" t="inlineStr">
        <is>
          <t>Portable Storage Use</t>
        </is>
      </c>
      <c r="C24" s="6" t="inlineStr">
        <is>
          <t>Access Control (AC)</t>
        </is>
      </c>
      <c r="D24" s="6" t="inlineStr">
        <is>
          <t>Limit use of portable storage devices on external systems.</t>
        </is>
      </c>
      <c r="E24" s="7" t="n">
        <v>3</v>
      </c>
      <c r="F24" s="7" t="n">
        <v>1</v>
      </c>
      <c r="G24" s="6" t="inlineStr">
        <is>
          <t>Yes</t>
        </is>
      </c>
      <c r="H24" s="6" t="inlineStr">
        <is>
          <t>Policy and technical controls limiting portable storage on external systems</t>
        </is>
      </c>
      <c r="I24" s="7" t="n"/>
      <c r="J24" s="8" t="n"/>
      <c r="K24" s="9" t="n"/>
      <c r="L24" s="10">
        <f>IF(J24="NOT MET",IF(K24="Yes",3,IF(ISNUMBER(F24),F24,0)),0)</f>
        <v>0</v>
      </c>
      <c r="M24" s="11" t="n"/>
      <c r="N24" s="11" t="n"/>
      <c r="O24" s="12" t="n"/>
      <c r="P24" s="11" t="n"/>
    </row>
    <row r="25" ht="30" customHeight="1">
      <c r="A25" s="5" t="inlineStr">
        <is>
          <t>AC.L2-3.1.22</t>
        </is>
      </c>
      <c r="B25" s="6" t="inlineStr">
        <is>
          <t>Control Public Information [CUI Data]</t>
        </is>
      </c>
      <c r="C25" s="6" t="inlineStr">
        <is>
          <t>Access Control (AC)</t>
        </is>
      </c>
      <c r="D25" s="6" t="inlineStr">
        <is>
          <t>Control CUI posted or processed on publicly accessible systems.</t>
        </is>
      </c>
      <c r="E25" s="7" t="n">
        <v>5</v>
      </c>
      <c r="F25" s="7" t="n">
        <v>1</v>
      </c>
      <c r="G25" s="6" t="inlineStr">
        <is>
          <t>No</t>
        </is>
      </c>
      <c r="H25" s="6" t="inlineStr">
        <is>
          <t>Named people authorized to post publicly and the review step that keeps CUI off public sites</t>
        </is>
      </c>
      <c r="I25" s="7" t="n"/>
      <c r="J25" s="8" t="n"/>
      <c r="K25" s="9" t="n"/>
      <c r="L25" s="10">
        <f>IF(J25="NOT MET",IF(K25="Yes",3,IF(ISNUMBER(F25),F25,0)),0)</f>
        <v>0</v>
      </c>
      <c r="M25" s="11" t="n"/>
      <c r="N25" s="11" t="n"/>
      <c r="O25" s="12" t="n"/>
      <c r="P25" s="11" t="n"/>
    </row>
    <row r="26" ht="69" customHeight="1">
      <c r="A26" s="5" t="inlineStr">
        <is>
          <t>AT.L2-3.2.1</t>
        </is>
      </c>
      <c r="B26" s="6" t="inlineStr">
        <is>
          <t>Role-Based Risk Awareness</t>
        </is>
      </c>
      <c r="C26" s="6" t="inlineStr">
        <is>
          <t>Awareness and Training (AT)</t>
        </is>
      </c>
      <c r="D26" s="6" t="inlineStr">
        <is>
          <t>Ensure that managers, systems administrators, and users of organizational systems are made aware of the security risks associated with their activities and of the applicable policies, standards, and procedures related to the security of those systems.</t>
        </is>
      </c>
      <c r="E26" s="7" t="n">
        <v>4</v>
      </c>
      <c r="F26" s="7" t="n">
        <v>5</v>
      </c>
      <c r="G26" s="6" t="inlineStr">
        <is>
          <t>No</t>
        </is>
      </c>
      <c r="H26" s="6" t="inlineStr">
        <is>
          <t>Security awareness content and completion records for managers, admins and users</t>
        </is>
      </c>
      <c r="I26" s="7" t="n"/>
      <c r="J26" s="8" t="n"/>
      <c r="K26" s="9" t="n"/>
      <c r="L26" s="10">
        <f>IF(J26="NOT MET",IF(K26="Yes",3,IF(ISNUMBER(F26),F26,0)),0)</f>
        <v>0</v>
      </c>
      <c r="M26" s="11" t="n"/>
      <c r="N26" s="11" t="n"/>
      <c r="O26" s="12" t="n"/>
      <c r="P26" s="11" t="n"/>
    </row>
    <row r="27" ht="30" customHeight="1">
      <c r="A27" s="5" t="inlineStr">
        <is>
          <t>AT.L2-3.2.2</t>
        </is>
      </c>
      <c r="B27" s="6" t="inlineStr">
        <is>
          <t>Role-Based Training</t>
        </is>
      </c>
      <c r="C27" s="6" t="inlineStr">
        <is>
          <t>Awareness and Training (AT)</t>
        </is>
      </c>
      <c r="D27" s="6" t="inlineStr">
        <is>
          <t>Ensure that personnel are trained to carry out their assigned information security-related duties and responsibilities.</t>
        </is>
      </c>
      <c r="E27" s="7" t="n">
        <v>3</v>
      </c>
      <c r="F27" s="7" t="n">
        <v>5</v>
      </c>
      <c r="G27" s="6" t="inlineStr">
        <is>
          <t>No</t>
        </is>
      </c>
      <c r="H27" s="6" t="inlineStr">
        <is>
          <t>Role-specific training for staff with security duties, with completion records</t>
        </is>
      </c>
      <c r="I27" s="7" t="n"/>
      <c r="J27" s="8" t="n"/>
      <c r="K27" s="9" t="n"/>
      <c r="L27" s="10">
        <f>IF(J27="NOT MET",IF(K27="Yes",3,IF(ISNUMBER(F27),F27,0)),0)</f>
        <v>0</v>
      </c>
      <c r="M27" s="11" t="n"/>
      <c r="N27" s="11" t="n"/>
      <c r="O27" s="12" t="n"/>
      <c r="P27" s="11" t="n"/>
    </row>
    <row r="28" ht="30" customHeight="1">
      <c r="A28" s="5" t="inlineStr">
        <is>
          <t>AT.L2-3.2.3</t>
        </is>
      </c>
      <c r="B28" s="6" t="inlineStr">
        <is>
          <t>Insider Threat Awareness</t>
        </is>
      </c>
      <c r="C28" s="6" t="inlineStr">
        <is>
          <t>Awareness and Training (AT)</t>
        </is>
      </c>
      <c r="D28" s="6" t="inlineStr">
        <is>
          <t>Provide security awareness training on recognizing and reporting potential indicators of insider threat.</t>
        </is>
      </c>
      <c r="E28" s="7" t="n">
        <v>2</v>
      </c>
      <c r="F28" s="7" t="n">
        <v>1</v>
      </c>
      <c r="G28" s="6" t="inlineStr">
        <is>
          <t>Yes</t>
        </is>
      </c>
      <c r="H28" s="6" t="inlineStr">
        <is>
          <t>Insider threat module in the training program, with completion records</t>
        </is>
      </c>
      <c r="I28" s="7" t="n"/>
      <c r="J28" s="8" t="n"/>
      <c r="K28" s="9" t="n"/>
      <c r="L28" s="10">
        <f>IF(J28="NOT MET",IF(K28="Yes",3,IF(ISNUMBER(F28),F28,0)),0)</f>
        <v>0</v>
      </c>
      <c r="M28" s="11" t="n"/>
      <c r="N28" s="11" t="n"/>
      <c r="O28" s="12" t="n"/>
      <c r="P28" s="11" t="n"/>
    </row>
    <row r="29" ht="43" customHeight="1">
      <c r="A29" s="5" t="inlineStr">
        <is>
          <t>AU.L2-3.3.1</t>
        </is>
      </c>
      <c r="B29" s="6" t="inlineStr">
        <is>
          <t>System Auditing</t>
        </is>
      </c>
      <c r="C29" s="6" t="inlineStr">
        <is>
          <t>Audit and Accountability (AU)</t>
        </is>
      </c>
      <c r="D29" s="6" t="inlineStr">
        <is>
          <t>Create and retain system audit logs and records to the extent needed to enable the monitoring, analysis, investigation, and reporting of unlawful or unauthorized system activity.</t>
        </is>
      </c>
      <c r="E29" s="7" t="n">
        <v>6</v>
      </c>
      <c r="F29" s="7" t="n">
        <v>5</v>
      </c>
      <c r="G29" s="6" t="inlineStr">
        <is>
          <t>No</t>
        </is>
      </c>
      <c r="H29" s="6" t="inlineStr">
        <is>
          <t>Logging policy, the list of logged events, retention settings and sample log records</t>
        </is>
      </c>
      <c r="I29" s="7" t="inlineStr">
        <is>
          <t>Test</t>
        </is>
      </c>
      <c r="J29" s="8" t="n"/>
      <c r="K29" s="9" t="n"/>
      <c r="L29" s="10">
        <f>IF(J29="NOT MET",IF(K29="Yes",3,IF(ISNUMBER(F29),F29,0)),0)</f>
        <v>0</v>
      </c>
      <c r="M29" s="11" t="n"/>
      <c r="N29" s="11" t="n"/>
      <c r="O29" s="12" t="n"/>
      <c r="P29" s="11" t="n"/>
    </row>
    <row r="30" ht="43" customHeight="1">
      <c r="A30" s="5" t="inlineStr">
        <is>
          <t>AU.L2-3.3.2</t>
        </is>
      </c>
      <c r="B30" s="6" t="inlineStr">
        <is>
          <t>User Accountability</t>
        </is>
      </c>
      <c r="C30" s="6" t="inlineStr">
        <is>
          <t>Audit and Accountability (AU)</t>
        </is>
      </c>
      <c r="D30" s="6" t="inlineStr">
        <is>
          <t>Ensure that the actions of individual system users can be uniquely traced to those users, so they can be held accountable for their actions.</t>
        </is>
      </c>
      <c r="E30" s="7" t="n">
        <v>2</v>
      </c>
      <c r="F30" s="7" t="n">
        <v>3</v>
      </c>
      <c r="G30" s="6" t="inlineStr">
        <is>
          <t>No</t>
        </is>
      </c>
      <c r="H30" s="6" t="inlineStr">
        <is>
          <t>Logs that tie actions to named individual accounts, with no shared logins</t>
        </is>
      </c>
      <c r="I30" s="7" t="n"/>
      <c r="J30" s="8" t="n"/>
      <c r="K30" s="9" t="n"/>
      <c r="L30" s="10">
        <f>IF(J30="NOT MET",IF(K30="Yes",3,IF(ISNUMBER(F30),F30,0)),0)</f>
        <v>0</v>
      </c>
      <c r="M30" s="11" t="n"/>
      <c r="N30" s="11" t="n"/>
      <c r="O30" s="12" t="n"/>
      <c r="P30" s="11" t="n"/>
    </row>
    <row r="31" ht="30" customHeight="1">
      <c r="A31" s="5" t="inlineStr">
        <is>
          <t>AU.L2-3.3.3</t>
        </is>
      </c>
      <c r="B31" s="6" t="inlineStr">
        <is>
          <t>Event Review</t>
        </is>
      </c>
      <c r="C31" s="6" t="inlineStr">
        <is>
          <t>Audit and Accountability (AU)</t>
        </is>
      </c>
      <c r="D31" s="6" t="inlineStr">
        <is>
          <t>Review and update logged events.</t>
        </is>
      </c>
      <c r="E31" s="7" t="n">
        <v>3</v>
      </c>
      <c r="F31" s="7" t="n">
        <v>1</v>
      </c>
      <c r="G31" s="6" t="inlineStr">
        <is>
          <t>Yes</t>
        </is>
      </c>
      <c r="H31" s="6" t="inlineStr">
        <is>
          <t>Records showing the logged event list is reviewed and updated</t>
        </is>
      </c>
      <c r="I31" s="7" t="n"/>
      <c r="J31" s="8" t="n"/>
      <c r="K31" s="9" t="n"/>
      <c r="L31" s="10">
        <f>IF(J31="NOT MET",IF(K31="Yes",3,IF(ISNUMBER(F31),F31,0)),0)</f>
        <v>0</v>
      </c>
      <c r="M31" s="11" t="n"/>
      <c r="N31" s="11" t="n"/>
      <c r="O31" s="12" t="n"/>
      <c r="P31" s="11" t="n"/>
    </row>
    <row r="32" ht="30" customHeight="1">
      <c r="A32" s="5" t="inlineStr">
        <is>
          <t>AU.L2-3.3.4</t>
        </is>
      </c>
      <c r="B32" s="6" t="inlineStr">
        <is>
          <t>Audit Failure Alerting</t>
        </is>
      </c>
      <c r="C32" s="6" t="inlineStr">
        <is>
          <t>Audit and Accountability (AU)</t>
        </is>
      </c>
      <c r="D32" s="6" t="inlineStr">
        <is>
          <t>Alert in the event of an audit logging process failure.</t>
        </is>
      </c>
      <c r="E32" s="7" t="n">
        <v>3</v>
      </c>
      <c r="F32" s="7" t="n">
        <v>1</v>
      </c>
      <c r="G32" s="6" t="inlineStr">
        <is>
          <t>Yes</t>
        </is>
      </c>
      <c r="H32" s="6" t="inlineStr">
        <is>
          <t>Alert configuration for logging failures and a record of a test alert</t>
        </is>
      </c>
      <c r="I32" s="7" t="n"/>
      <c r="J32" s="8" t="n"/>
      <c r="K32" s="9" t="n"/>
      <c r="L32" s="10">
        <f>IF(J32="NOT MET",IF(K32="Yes",3,IF(ISNUMBER(F32),F32,0)),0)</f>
        <v>0</v>
      </c>
      <c r="M32" s="11" t="n"/>
      <c r="N32" s="11" t="n"/>
      <c r="O32" s="12" t="n"/>
      <c r="P32" s="11" t="n"/>
    </row>
    <row r="33" ht="43" customHeight="1">
      <c r="A33" s="5" t="inlineStr">
        <is>
          <t>AU.L2-3.3.5</t>
        </is>
      </c>
      <c r="B33" s="6" t="inlineStr">
        <is>
          <t>Audit Correlation</t>
        </is>
      </c>
      <c r="C33" s="6" t="inlineStr">
        <is>
          <t>Audit and Accountability (AU)</t>
        </is>
      </c>
      <c r="D33" s="6" t="inlineStr">
        <is>
          <t>Correlate audit record review, analysis, and reporting processes for investigation and response to indications of unlawful, unauthorized, suspicious, or unusual activity.</t>
        </is>
      </c>
      <c r="E33" s="7" t="n">
        <v>2</v>
      </c>
      <c r="F33" s="7" t="n">
        <v>5</v>
      </c>
      <c r="G33" s="6" t="inlineStr">
        <is>
          <t>No</t>
        </is>
      </c>
      <c r="H33" s="6" t="inlineStr">
        <is>
          <t>Log platform or SIEM correlation rules and records of investigations they started</t>
        </is>
      </c>
      <c r="I33" s="7" t="n"/>
      <c r="J33" s="8" t="n"/>
      <c r="K33" s="9" t="n"/>
      <c r="L33" s="10">
        <f>IF(J33="NOT MET",IF(K33="Yes",3,IF(ISNUMBER(F33),F33,0)),0)</f>
        <v>0</v>
      </c>
      <c r="M33" s="11" t="n"/>
      <c r="N33" s="11" t="n"/>
      <c r="O33" s="12" t="n"/>
      <c r="P33" s="11" t="n"/>
    </row>
    <row r="34" ht="30" customHeight="1">
      <c r="A34" s="5" t="inlineStr">
        <is>
          <t>AU.L2-3.3.6</t>
        </is>
      </c>
      <c r="B34" s="6" t="inlineStr">
        <is>
          <t>Reduction &amp; Reporting</t>
        </is>
      </c>
      <c r="C34" s="6" t="inlineStr">
        <is>
          <t>Audit and Accountability (AU)</t>
        </is>
      </c>
      <c r="D34" s="6" t="inlineStr">
        <is>
          <t>Provide audit record reduction and report generation to support on-demand analysis and reporting.</t>
        </is>
      </c>
      <c r="E34" s="7" t="n">
        <v>2</v>
      </c>
      <c r="F34" s="7" t="n">
        <v>1</v>
      </c>
      <c r="G34" s="6" t="inlineStr">
        <is>
          <t>Yes</t>
        </is>
      </c>
      <c r="H34" s="6" t="inlineStr">
        <is>
          <t>A demonstration of querying and reporting on logs on demand</t>
        </is>
      </c>
      <c r="I34" s="7" t="n"/>
      <c r="J34" s="8" t="n"/>
      <c r="K34" s="9" t="n"/>
      <c r="L34" s="10">
        <f>IF(J34="NOT MET",IF(K34="Yes",3,IF(ISNUMBER(F34),F34,0)),0)</f>
        <v>0</v>
      </c>
      <c r="M34" s="11" t="n"/>
      <c r="N34" s="11" t="n"/>
      <c r="O34" s="12" t="n"/>
      <c r="P34" s="11" t="n"/>
    </row>
    <row r="35" ht="43" customHeight="1">
      <c r="A35" s="5" t="inlineStr">
        <is>
          <t>AU.L2-3.3.7</t>
        </is>
      </c>
      <c r="B35" s="6" t="inlineStr">
        <is>
          <t>Authoritative Time Source</t>
        </is>
      </c>
      <c r="C35" s="6" t="inlineStr">
        <is>
          <t>Audit and Accountability (AU)</t>
        </is>
      </c>
      <c r="D35" s="6" t="inlineStr">
        <is>
          <t>Provide a system capability that compares and synchronizes internal system clocks with an authoritative source to generate time stamps for audit records.</t>
        </is>
      </c>
      <c r="E35" s="7" t="n">
        <v>3</v>
      </c>
      <c r="F35" s="7" t="n">
        <v>1</v>
      </c>
      <c r="G35" s="6" t="inlineStr">
        <is>
          <t>Yes</t>
        </is>
      </c>
      <c r="H35" s="6" t="inlineStr">
        <is>
          <t>Time synchronization settings pointing systems at an authoritative source</t>
        </is>
      </c>
      <c r="I35" s="7" t="n"/>
      <c r="J35" s="8" t="n"/>
      <c r="K35" s="9" t="n"/>
      <c r="L35" s="10">
        <f>IF(J35="NOT MET",IF(K35="Yes",3,IF(ISNUMBER(F35),F35,0)),0)</f>
        <v>0</v>
      </c>
      <c r="M35" s="11" t="n"/>
      <c r="N35" s="11" t="n"/>
      <c r="O35" s="12" t="n"/>
      <c r="P35" s="11" t="n"/>
    </row>
    <row r="36" ht="30" customHeight="1">
      <c r="A36" s="5" t="inlineStr">
        <is>
          <t>AU.L2-3.3.8</t>
        </is>
      </c>
      <c r="B36" s="6" t="inlineStr">
        <is>
          <t>Audit Protection</t>
        </is>
      </c>
      <c r="C36" s="6" t="inlineStr">
        <is>
          <t>Audit and Accountability (AU)</t>
        </is>
      </c>
      <c r="D36" s="6" t="inlineStr">
        <is>
          <t>Protect audit information and audit logging tools from unauthorized access, modification, and deletion.</t>
        </is>
      </c>
      <c r="E36" s="7" t="n">
        <v>6</v>
      </c>
      <c r="F36" s="7" t="n">
        <v>1</v>
      </c>
      <c r="G36" s="6" t="inlineStr">
        <is>
          <t>Yes</t>
        </is>
      </c>
      <c r="H36" s="6" t="inlineStr">
        <is>
          <t>Access controls on logs and logging tools, and protection from change or deletion</t>
        </is>
      </c>
      <c r="I36" s="7" t="n"/>
      <c r="J36" s="8" t="n"/>
      <c r="K36" s="9" t="n"/>
      <c r="L36" s="10">
        <f>IF(J36="NOT MET",IF(K36="Yes",3,IF(ISNUMBER(F36),F36,0)),0)</f>
        <v>0</v>
      </c>
      <c r="M36" s="11" t="n"/>
      <c r="N36" s="11" t="n"/>
      <c r="O36" s="12" t="n"/>
      <c r="P36" s="11" t="n"/>
    </row>
    <row r="37" ht="30" customHeight="1">
      <c r="A37" s="5" t="inlineStr">
        <is>
          <t>AU.L2-3.3.9</t>
        </is>
      </c>
      <c r="B37" s="6" t="inlineStr">
        <is>
          <t>Audit Management</t>
        </is>
      </c>
      <c r="C37" s="6" t="inlineStr">
        <is>
          <t>Audit and Accountability (AU)</t>
        </is>
      </c>
      <c r="D37" s="6" t="inlineStr">
        <is>
          <t>Limit management of audit logging functionality to a subset of privileged users.</t>
        </is>
      </c>
      <c r="E37" s="7" t="n">
        <v>2</v>
      </c>
      <c r="F37" s="7" t="n">
        <v>1</v>
      </c>
      <c r="G37" s="6" t="inlineStr">
        <is>
          <t>Yes</t>
        </is>
      </c>
      <c r="H37" s="6" t="inlineStr">
        <is>
          <t>The short list of privileged users who can change logging settings</t>
        </is>
      </c>
      <c r="I37" s="7" t="n"/>
      <c r="J37" s="8" t="n"/>
      <c r="K37" s="9" t="n"/>
      <c r="L37" s="10">
        <f>IF(J37="NOT MET",IF(K37="Yes",3,IF(ISNUMBER(F37),F37,0)),0)</f>
        <v>0</v>
      </c>
      <c r="M37" s="11" t="n"/>
      <c r="N37" s="11" t="n"/>
      <c r="O37" s="12" t="n"/>
      <c r="P37" s="11" t="n"/>
    </row>
    <row r="38" ht="56" customHeight="1">
      <c r="A38" s="5" t="inlineStr">
        <is>
          <t>CM.L2-3.4.1</t>
        </is>
      </c>
      <c r="B38" s="6" t="inlineStr">
        <is>
          <t>System Baselining</t>
        </is>
      </c>
      <c r="C38" s="6" t="inlineStr">
        <is>
          <t>Configuration Management (CM)</t>
        </is>
      </c>
      <c r="D38" s="6" t="inlineStr">
        <is>
          <t>Establish and maintain baseline configurations and inventories of organizational systems (including hardware, software, firmware, and documentation) throughout the respective system development life cycles.</t>
        </is>
      </c>
      <c r="E38" s="7" t="n">
        <v>6</v>
      </c>
      <c r="F38" s="7" t="n">
        <v>5</v>
      </c>
      <c r="G38" s="6" t="inlineStr">
        <is>
          <t>No</t>
        </is>
      </c>
      <c r="H38" s="6" t="inlineStr">
        <is>
          <t>Hardware, software and firmware inventory, plus documented baseline configurations</t>
        </is>
      </c>
      <c r="I38" s="7" t="n"/>
      <c r="J38" s="8" t="n"/>
      <c r="K38" s="9" t="n"/>
      <c r="L38" s="10">
        <f>IF(J38="NOT MET",IF(K38="Yes",3,IF(ISNUMBER(F38),F38,0)),0)</f>
        <v>0</v>
      </c>
      <c r="M38" s="11" t="n"/>
      <c r="N38" s="11" t="n"/>
      <c r="O38" s="12" t="n"/>
      <c r="P38" s="11" t="n"/>
    </row>
    <row r="39" ht="43" customHeight="1">
      <c r="A39" s="5" t="inlineStr">
        <is>
          <t>CM.L2-3.4.2</t>
        </is>
      </c>
      <c r="B39" s="6" t="inlineStr">
        <is>
          <t>Security Configuration Enforcement</t>
        </is>
      </c>
      <c r="C39" s="6" t="inlineStr">
        <is>
          <t>Configuration Management (CM)</t>
        </is>
      </c>
      <c r="D39" s="6" t="inlineStr">
        <is>
          <t>Establish and enforce security configuration settings for information technology products employed in organizational systems.</t>
        </is>
      </c>
      <c r="E39" s="7" t="n">
        <v>2</v>
      </c>
      <c r="F39" s="7" t="n">
        <v>5</v>
      </c>
      <c r="G39" s="6" t="inlineStr">
        <is>
          <t>No</t>
        </is>
      </c>
      <c r="H39" s="6" t="inlineStr">
        <is>
          <t>Hardening standards in use and authenticated scan results showing systems match them</t>
        </is>
      </c>
      <c r="I39" s="7" t="inlineStr">
        <is>
          <t>Scan</t>
        </is>
      </c>
      <c r="J39" s="8" t="n"/>
      <c r="K39" s="9" t="n"/>
      <c r="L39" s="10">
        <f>IF(J39="NOT MET",IF(K39="Yes",3,IF(ISNUMBER(F39),F39,0)),0)</f>
        <v>0</v>
      </c>
      <c r="M39" s="11" t="n"/>
      <c r="N39" s="11" t="n"/>
      <c r="O39" s="12" t="n"/>
      <c r="P39" s="11" t="n"/>
    </row>
    <row r="40" ht="30" customHeight="1">
      <c r="A40" s="5" t="inlineStr">
        <is>
          <t>CM.L2-3.4.3</t>
        </is>
      </c>
      <c r="B40" s="6" t="inlineStr">
        <is>
          <t>System Change Management</t>
        </is>
      </c>
      <c r="C40" s="6" t="inlineStr">
        <is>
          <t>Configuration Management (CM)</t>
        </is>
      </c>
      <c r="D40" s="6" t="inlineStr">
        <is>
          <t>Track, review, approve or disapprove, and log changes to organizational systems.</t>
        </is>
      </c>
      <c r="E40" s="7" t="n">
        <v>4</v>
      </c>
      <c r="F40" s="7" t="n">
        <v>1</v>
      </c>
      <c r="G40" s="6" t="inlineStr">
        <is>
          <t>Yes</t>
        </is>
      </c>
      <c r="H40" s="6" t="inlineStr">
        <is>
          <t>Change tickets showing review, approval or rejection, and logging</t>
        </is>
      </c>
      <c r="I40" s="7" t="n"/>
      <c r="J40" s="8" t="n"/>
      <c r="K40" s="9" t="n"/>
      <c r="L40" s="10">
        <f>IF(J40="NOT MET",IF(K40="Yes",3,IF(ISNUMBER(F40),F40,0)),0)</f>
        <v>0</v>
      </c>
      <c r="M40" s="11" t="n"/>
      <c r="N40" s="11" t="n"/>
      <c r="O40" s="12" t="n"/>
      <c r="P40" s="11" t="n"/>
    </row>
    <row r="41" ht="30" customHeight="1">
      <c r="A41" s="5" t="inlineStr">
        <is>
          <t>CM.L2-3.4.4</t>
        </is>
      </c>
      <c r="B41" s="6" t="inlineStr">
        <is>
          <t>Security Impact Analysis</t>
        </is>
      </c>
      <c r="C41" s="6" t="inlineStr">
        <is>
          <t>Configuration Management (CM)</t>
        </is>
      </c>
      <c r="D41" s="6" t="inlineStr">
        <is>
          <t>Analyze the security impact of changes prior to implementation.</t>
        </is>
      </c>
      <c r="E41" s="7" t="n">
        <v>1</v>
      </c>
      <c r="F41" s="7" t="n">
        <v>1</v>
      </c>
      <c r="G41" s="6" t="inlineStr">
        <is>
          <t>Yes</t>
        </is>
      </c>
      <c r="H41" s="6" t="inlineStr">
        <is>
          <t>Security impact analysis recorded on changes before they go live</t>
        </is>
      </c>
      <c r="I41" s="7" t="n"/>
      <c r="J41" s="8" t="n"/>
      <c r="K41" s="9" t="n"/>
      <c r="L41" s="10">
        <f>IF(J41="NOT MET",IF(K41="Yes",3,IF(ISNUMBER(F41),F41,0)),0)</f>
        <v>0</v>
      </c>
      <c r="M41" s="11" t="n"/>
      <c r="N41" s="11" t="n"/>
      <c r="O41" s="12" t="n"/>
      <c r="P41" s="11" t="n"/>
    </row>
    <row r="42" ht="43" customHeight="1">
      <c r="A42" s="5" t="inlineStr">
        <is>
          <t>CM.L2-3.4.5</t>
        </is>
      </c>
      <c r="B42" s="6" t="inlineStr">
        <is>
          <t>Access Restrictions for Change</t>
        </is>
      </c>
      <c r="C42" s="6" t="inlineStr">
        <is>
          <t>Configuration Management (CM)</t>
        </is>
      </c>
      <c r="D42" s="6" t="inlineStr">
        <is>
          <t>Define, document, approve, and enforce physical and logical access restrictions associated with changes to organizational systems.</t>
        </is>
      </c>
      <c r="E42" s="7" t="n">
        <v>8</v>
      </c>
      <c r="F42" s="7" t="n">
        <v>5</v>
      </c>
      <c r="G42" s="6" t="inlineStr">
        <is>
          <t>No</t>
        </is>
      </c>
      <c r="H42" s="6" t="inlineStr">
        <is>
          <t>Who may make changes, physically and logically, and how that is enforced</t>
        </is>
      </c>
      <c r="I42" s="7" t="n"/>
      <c r="J42" s="8" t="n"/>
      <c r="K42" s="9" t="n"/>
      <c r="L42" s="10">
        <f>IF(J42="NOT MET",IF(K42="Yes",3,IF(ISNUMBER(F42),F42,0)),0)</f>
        <v>0</v>
      </c>
      <c r="M42" s="11" t="n"/>
      <c r="N42" s="11" t="n"/>
      <c r="O42" s="12" t="n"/>
      <c r="P42" s="11" t="n"/>
    </row>
    <row r="43" ht="30" customHeight="1">
      <c r="A43" s="5" t="inlineStr">
        <is>
          <t>CM.L2-3.4.6</t>
        </is>
      </c>
      <c r="B43" s="6" t="inlineStr">
        <is>
          <t>Least Functionality</t>
        </is>
      </c>
      <c r="C43" s="6" t="inlineStr">
        <is>
          <t>Configuration Management (CM)</t>
        </is>
      </c>
      <c r="D43" s="6" t="inlineStr">
        <is>
          <t>Employ the principle of least functionality by configuring organizational systems to provide only essential capabilities.</t>
        </is>
      </c>
      <c r="E43" s="7" t="n">
        <v>2</v>
      </c>
      <c r="F43" s="7" t="n">
        <v>5</v>
      </c>
      <c r="G43" s="6" t="inlineStr">
        <is>
          <t>No</t>
        </is>
      </c>
      <c r="H43" s="6" t="inlineStr">
        <is>
          <t>Baselines showing only essential capabilities are enabled</t>
        </is>
      </c>
      <c r="I43" s="7" t="n"/>
      <c r="J43" s="8" t="n"/>
      <c r="K43" s="9" t="n"/>
      <c r="L43" s="10">
        <f>IF(J43="NOT MET",IF(K43="Yes",3,IF(ISNUMBER(F43),F43,0)),0)</f>
        <v>0</v>
      </c>
      <c r="M43" s="11" t="n"/>
      <c r="N43" s="11" t="n"/>
      <c r="O43" s="12" t="n"/>
      <c r="P43" s="11" t="n"/>
    </row>
    <row r="44" ht="30" customHeight="1">
      <c r="A44" s="5" t="inlineStr">
        <is>
          <t>CM.L2-3.4.7</t>
        </is>
      </c>
      <c r="B44" s="6" t="inlineStr">
        <is>
          <t>Nonessential Functionality</t>
        </is>
      </c>
      <c r="C44" s="6" t="inlineStr">
        <is>
          <t>Configuration Management (CM)</t>
        </is>
      </c>
      <c r="D44" s="6" t="inlineStr">
        <is>
          <t>Restrict, disable, or prevent the use of nonessential programs, functions, ports, protocols, and services.</t>
        </is>
      </c>
      <c r="E44" s="7" t="n">
        <v>15</v>
      </c>
      <c r="F44" s="7" t="n">
        <v>5</v>
      </c>
      <c r="G44" s="6" t="inlineStr">
        <is>
          <t>No</t>
        </is>
      </c>
      <c r="H44" s="6" t="inlineStr">
        <is>
          <t>List of allowed programs, ports, protocols and services, and scan results showing the rest are off</t>
        </is>
      </c>
      <c r="I44" s="7" t="inlineStr">
        <is>
          <t>Scan</t>
        </is>
      </c>
      <c r="J44" s="8" t="n"/>
      <c r="K44" s="9" t="n"/>
      <c r="L44" s="10">
        <f>IF(J44="NOT MET",IF(K44="Yes",3,IF(ISNUMBER(F44),F44,0)),0)</f>
        <v>0</v>
      </c>
      <c r="M44" s="11" t="n"/>
      <c r="N44" s="11" t="n"/>
      <c r="O44" s="12" t="n"/>
      <c r="P44" s="11" t="n"/>
    </row>
    <row r="45" ht="56" customHeight="1">
      <c r="A45" s="5" t="inlineStr">
        <is>
          <t>CM.L2-3.4.8</t>
        </is>
      </c>
      <c r="B45" s="6" t="inlineStr">
        <is>
          <t>Application Execution Policy</t>
        </is>
      </c>
      <c r="C45" s="6" t="inlineStr">
        <is>
          <t>Configuration Management (CM)</t>
        </is>
      </c>
      <c r="D45" s="6" t="inlineStr">
        <is>
          <t>Apply deny-by-exception (blacklisting) policy to prevent the use of unauthorized software or deny-all, permit-by-exception (whitelisting) policy to allow the execution of authorized software.</t>
        </is>
      </c>
      <c r="E45" s="7" t="n">
        <v>3</v>
      </c>
      <c r="F45" s="7" t="n">
        <v>5</v>
      </c>
      <c r="G45" s="6" t="inlineStr">
        <is>
          <t>No</t>
        </is>
      </c>
      <c r="H45" s="6" t="inlineStr">
        <is>
          <t>Application allowlisting or blocklisting policy and the tool configuration that enforces it</t>
        </is>
      </c>
      <c r="I45" s="7" t="n"/>
      <c r="J45" s="8" t="n"/>
      <c r="K45" s="9" t="n"/>
      <c r="L45" s="10">
        <f>IF(J45="NOT MET",IF(K45="Yes",3,IF(ISNUMBER(F45),F45,0)),0)</f>
        <v>0</v>
      </c>
      <c r="M45" s="11" t="n"/>
      <c r="N45" s="11" t="n"/>
      <c r="O45" s="12" t="n"/>
      <c r="P45" s="11" t="n"/>
    </row>
    <row r="46" ht="30" customHeight="1">
      <c r="A46" s="5" t="inlineStr">
        <is>
          <t>CM.L2-3.4.9</t>
        </is>
      </c>
      <c r="B46" s="6" t="inlineStr">
        <is>
          <t>User-Installed Software</t>
        </is>
      </c>
      <c r="C46" s="6" t="inlineStr">
        <is>
          <t>Configuration Management (CM)</t>
        </is>
      </c>
      <c r="D46" s="6" t="inlineStr">
        <is>
          <t>Control and monitor user-installed software.</t>
        </is>
      </c>
      <c r="E46" s="7" t="n">
        <v>3</v>
      </c>
      <c r="F46" s="7" t="n">
        <v>1</v>
      </c>
      <c r="G46" s="6" t="inlineStr">
        <is>
          <t>Yes</t>
        </is>
      </c>
      <c r="H46" s="6" t="inlineStr">
        <is>
          <t>Policy on user-installed software and monitoring of installs</t>
        </is>
      </c>
      <c r="I46" s="7" t="n"/>
      <c r="J46" s="8" t="n"/>
      <c r="K46" s="9" t="n"/>
      <c r="L46" s="10">
        <f>IF(J46="NOT MET",IF(K46="Yes",3,IF(ISNUMBER(F46),F46,0)),0)</f>
        <v>0</v>
      </c>
      <c r="M46" s="11" t="n"/>
      <c r="N46" s="11" t="n"/>
      <c r="O46" s="12" t="n"/>
      <c r="P46" s="11" t="n"/>
    </row>
    <row r="47" ht="30" customHeight="1">
      <c r="A47" s="5" t="inlineStr">
        <is>
          <t>IA.L2-3.5.1</t>
        </is>
      </c>
      <c r="B47" s="6" t="inlineStr">
        <is>
          <t>Identification [CUI Data]</t>
        </is>
      </c>
      <c r="C47" s="6" t="inlineStr">
        <is>
          <t>Identification and Authentication (IA)</t>
        </is>
      </c>
      <c r="D47" s="6" t="inlineStr">
        <is>
          <t>Identify system users, processes acting on behalf of users, and devices.</t>
        </is>
      </c>
      <c r="E47" s="7" t="n">
        <v>3</v>
      </c>
      <c r="F47" s="7" t="n">
        <v>5</v>
      </c>
      <c r="G47" s="6" t="inlineStr">
        <is>
          <t>No</t>
        </is>
      </c>
      <c r="H47" s="6" t="inlineStr">
        <is>
          <t>Unique identifiers for users, service accounts and devices, shown in a directory export</t>
        </is>
      </c>
      <c r="I47" s="7" t="n"/>
      <c r="J47" s="8" t="n"/>
      <c r="K47" s="9" t="n"/>
      <c r="L47" s="10">
        <f>IF(J47="NOT MET",IF(K47="Yes",3,IF(ISNUMBER(F47),F47,0)),0)</f>
        <v>0</v>
      </c>
      <c r="M47" s="11" t="n"/>
      <c r="N47" s="11" t="n"/>
      <c r="O47" s="12" t="n"/>
      <c r="P47" s="11" t="n"/>
    </row>
    <row r="48" ht="43" customHeight="1">
      <c r="A48" s="5" t="inlineStr">
        <is>
          <t>IA.L2-3.5.2</t>
        </is>
      </c>
      <c r="B48" s="6" t="inlineStr">
        <is>
          <t>Authentication [CUI Data]</t>
        </is>
      </c>
      <c r="C48" s="6" t="inlineStr">
        <is>
          <t>Identification and Authentication (IA)</t>
        </is>
      </c>
      <c r="D48" s="6" t="inlineStr">
        <is>
          <t>Authenticate (or verify) the identities of users, processes, or devices, as a prerequisite to allowing access to organizational systems.</t>
        </is>
      </c>
      <c r="E48" s="7" t="n">
        <v>3</v>
      </c>
      <c r="F48" s="7" t="n">
        <v>5</v>
      </c>
      <c r="G48" s="6" t="inlineStr">
        <is>
          <t>No</t>
        </is>
      </c>
      <c r="H48" s="6" t="inlineStr">
        <is>
          <t>Authentication methods for users, processes and devices, with the settings behind them</t>
        </is>
      </c>
      <c r="I48" s="7" t="inlineStr">
        <is>
          <t>Test</t>
        </is>
      </c>
      <c r="J48" s="8" t="n"/>
      <c r="K48" s="9" t="n"/>
      <c r="L48" s="10">
        <f>IF(J48="NOT MET",IF(K48="Yes",3,IF(ISNUMBER(F48),F48,0)),0)</f>
        <v>0</v>
      </c>
      <c r="M48" s="11" t="n"/>
      <c r="N48" s="11" t="n"/>
      <c r="O48" s="12" t="n"/>
      <c r="P48" s="11" t="n"/>
    </row>
    <row r="49" ht="43" customHeight="1">
      <c r="A49" s="5" t="inlineStr">
        <is>
          <t>IA.L2-3.5.3</t>
        </is>
      </c>
      <c r="B49" s="6" t="inlineStr">
        <is>
          <t>Multifactor Authentication</t>
        </is>
      </c>
      <c r="C49" s="6" t="inlineStr">
        <is>
          <t>Identification and Authentication (IA)</t>
        </is>
      </c>
      <c r="D49" s="6" t="inlineStr">
        <is>
          <t>Use multifactor authentication for local and network access to privileged accounts and for network access to non-privileged accounts.</t>
        </is>
      </c>
      <c r="E49" s="7" t="n">
        <v>4</v>
      </c>
      <c r="F49" s="7" t="n">
        <v>5</v>
      </c>
      <c r="G49" s="6" t="inlineStr">
        <is>
          <t>No</t>
        </is>
      </c>
      <c r="H49" s="6" t="inlineStr">
        <is>
          <t>MFA policy and enforcement settings for privileged and network access, with any exceptions listed</t>
        </is>
      </c>
      <c r="I49" s="7" t="inlineStr">
        <is>
          <t>Test</t>
        </is>
      </c>
      <c r="J49" s="8" t="n"/>
      <c r="K49" s="11" t="inlineStr">
        <is>
          <t>No</t>
        </is>
      </c>
      <c r="L49" s="10">
        <f>IF(J49="NOT MET",IF(K49="Yes",3,IF(ISNUMBER(F49),F49,0)),0)</f>
        <v>0</v>
      </c>
      <c r="M49" s="11" t="n"/>
      <c r="N49" s="11" t="n"/>
      <c r="O49" s="12" t="n"/>
      <c r="P49" s="11" t="n"/>
    </row>
    <row r="50" ht="30" customHeight="1">
      <c r="A50" s="5" t="inlineStr">
        <is>
          <t>IA.L2-3.5.4</t>
        </is>
      </c>
      <c r="B50" s="6" t="inlineStr">
        <is>
          <t>Replay-Resistant Authentication</t>
        </is>
      </c>
      <c r="C50" s="6" t="inlineStr">
        <is>
          <t>Identification and Authentication (IA)</t>
        </is>
      </c>
      <c r="D50" s="6" t="inlineStr">
        <is>
          <t>Employ replay-resistant authentication mechanisms for network access to privileged and non-privileged accounts.</t>
        </is>
      </c>
      <c r="E50" s="7" t="n">
        <v>1</v>
      </c>
      <c r="F50" s="7" t="n">
        <v>1</v>
      </c>
      <c r="G50" s="6" t="inlineStr">
        <is>
          <t>Yes</t>
        </is>
      </c>
      <c r="H50" s="6" t="inlineStr">
        <is>
          <t>Authentication protocols in use and evidence that legacy protocols are disabled</t>
        </is>
      </c>
      <c r="I50" s="7" t="n"/>
      <c r="J50" s="8" t="n"/>
      <c r="K50" s="9" t="n"/>
      <c r="L50" s="10">
        <f>IF(J50="NOT MET",IF(K50="Yes",3,IF(ISNUMBER(F50),F50,0)),0)</f>
        <v>0</v>
      </c>
      <c r="M50" s="11" t="n"/>
      <c r="N50" s="11" t="n"/>
      <c r="O50" s="12" t="n"/>
      <c r="P50" s="11" t="n"/>
    </row>
    <row r="51" ht="30" customHeight="1">
      <c r="A51" s="5" t="inlineStr">
        <is>
          <t>IA.L2-3.5.5</t>
        </is>
      </c>
      <c r="B51" s="6" t="inlineStr">
        <is>
          <t>Identifier Reuse</t>
        </is>
      </c>
      <c r="C51" s="6" t="inlineStr">
        <is>
          <t>Identification and Authentication (IA)</t>
        </is>
      </c>
      <c r="D51" s="6" t="inlineStr">
        <is>
          <t>Prevent reuse of identifiers for a defined period.</t>
        </is>
      </c>
      <c r="E51" s="7" t="n">
        <v>2</v>
      </c>
      <c r="F51" s="7" t="n">
        <v>1</v>
      </c>
      <c r="G51" s="6" t="inlineStr">
        <is>
          <t>Yes</t>
        </is>
      </c>
      <c r="H51" s="6" t="inlineStr">
        <is>
          <t>Policy and practice preventing reuse of identifiers for a defined period</t>
        </is>
      </c>
      <c r="I51" s="7" t="n"/>
      <c r="J51" s="8" t="n"/>
      <c r="K51" s="9" t="n"/>
      <c r="L51" s="10">
        <f>IF(J51="NOT MET",IF(K51="Yes",3,IF(ISNUMBER(F51),F51,0)),0)</f>
        <v>0</v>
      </c>
      <c r="M51" s="11" t="n"/>
      <c r="N51" s="11" t="n"/>
      <c r="O51" s="12" t="n"/>
      <c r="P51" s="11" t="n"/>
    </row>
    <row r="52" ht="30" customHeight="1">
      <c r="A52" s="5" t="inlineStr">
        <is>
          <t>IA.L2-3.5.6</t>
        </is>
      </c>
      <c r="B52" s="6" t="inlineStr">
        <is>
          <t>Identifier Handling</t>
        </is>
      </c>
      <c r="C52" s="6" t="inlineStr">
        <is>
          <t>Identification and Authentication (IA)</t>
        </is>
      </c>
      <c r="D52" s="6" t="inlineStr">
        <is>
          <t>Disable identifiers after a defined period of inactivity.</t>
        </is>
      </c>
      <c r="E52" s="7" t="n">
        <v>2</v>
      </c>
      <c r="F52" s="7" t="n">
        <v>1</v>
      </c>
      <c r="G52" s="6" t="inlineStr">
        <is>
          <t>Yes</t>
        </is>
      </c>
      <c r="H52" s="6" t="inlineStr">
        <is>
          <t>Setting that disables inactive accounts, and proof it runs</t>
        </is>
      </c>
      <c r="I52" s="7" t="n"/>
      <c r="J52" s="8" t="n"/>
      <c r="K52" s="9" t="n"/>
      <c r="L52" s="10">
        <f>IF(J52="NOT MET",IF(K52="Yes",3,IF(ISNUMBER(F52),F52,0)),0)</f>
        <v>0</v>
      </c>
      <c r="M52" s="11" t="n"/>
      <c r="N52" s="11" t="n"/>
      <c r="O52" s="12" t="n"/>
      <c r="P52" s="11" t="n"/>
    </row>
    <row r="53" ht="30" customHeight="1">
      <c r="A53" s="5" t="inlineStr">
        <is>
          <t>IA.L2-3.5.7</t>
        </is>
      </c>
      <c r="B53" s="6" t="inlineStr">
        <is>
          <t>Password Complexity</t>
        </is>
      </c>
      <c r="C53" s="6" t="inlineStr">
        <is>
          <t>Identification and Authentication (IA)</t>
        </is>
      </c>
      <c r="D53" s="6" t="inlineStr">
        <is>
          <t>Enforce a minimum password complexity and change of characters when new passwords are created.</t>
        </is>
      </c>
      <c r="E53" s="7" t="n">
        <v>4</v>
      </c>
      <c r="F53" s="7" t="n">
        <v>1</v>
      </c>
      <c r="G53" s="6" t="inlineStr">
        <is>
          <t>Yes</t>
        </is>
      </c>
      <c r="H53" s="6" t="inlineStr">
        <is>
          <t>Password policy settings for length, complexity and character change</t>
        </is>
      </c>
      <c r="I53" s="7" t="n"/>
      <c r="J53" s="8" t="n"/>
      <c r="K53" s="9" t="n"/>
      <c r="L53" s="10">
        <f>IF(J53="NOT MET",IF(K53="Yes",3,IF(ISNUMBER(F53),F53,0)),0)</f>
        <v>0</v>
      </c>
      <c r="M53" s="11" t="n"/>
      <c r="N53" s="11" t="n"/>
      <c r="O53" s="12" t="n"/>
      <c r="P53" s="11" t="n"/>
    </row>
    <row r="54" ht="30" customHeight="1">
      <c r="A54" s="5" t="inlineStr">
        <is>
          <t>IA.L2-3.5.8</t>
        </is>
      </c>
      <c r="B54" s="6" t="inlineStr">
        <is>
          <t>Password Reuse</t>
        </is>
      </c>
      <c r="C54" s="6" t="inlineStr">
        <is>
          <t>Identification and Authentication (IA)</t>
        </is>
      </c>
      <c r="D54" s="6" t="inlineStr">
        <is>
          <t>Prohibit password reuse for a specified number of generations.</t>
        </is>
      </c>
      <c r="E54" s="7" t="n">
        <v>2</v>
      </c>
      <c r="F54" s="7" t="n">
        <v>1</v>
      </c>
      <c r="G54" s="6" t="inlineStr">
        <is>
          <t>Yes</t>
        </is>
      </c>
      <c r="H54" s="6" t="inlineStr">
        <is>
          <t>Password history setting</t>
        </is>
      </c>
      <c r="I54" s="7" t="n"/>
      <c r="J54" s="8" t="n"/>
      <c r="K54" s="9" t="n"/>
      <c r="L54" s="10">
        <f>IF(J54="NOT MET",IF(K54="Yes",3,IF(ISNUMBER(F54),F54,0)),0)</f>
        <v>0</v>
      </c>
      <c r="M54" s="11" t="n"/>
      <c r="N54" s="11" t="n"/>
      <c r="O54" s="12" t="n"/>
      <c r="P54" s="11" t="n"/>
    </row>
    <row r="55" ht="30" customHeight="1">
      <c r="A55" s="5" t="inlineStr">
        <is>
          <t>IA.L2-3.5.9</t>
        </is>
      </c>
      <c r="B55" s="6" t="inlineStr">
        <is>
          <t>Temporary Passwords</t>
        </is>
      </c>
      <c r="C55" s="6" t="inlineStr">
        <is>
          <t>Identification and Authentication (IA)</t>
        </is>
      </c>
      <c r="D55" s="6" t="inlineStr">
        <is>
          <t>Allow temporary password use for system logons with an immediate change to a permanent password.</t>
        </is>
      </c>
      <c r="E55" s="7" t="n">
        <v>1</v>
      </c>
      <c r="F55" s="7" t="n">
        <v>1</v>
      </c>
      <c r="G55" s="6" t="inlineStr">
        <is>
          <t>Yes</t>
        </is>
      </c>
      <c r="H55" s="6" t="inlineStr">
        <is>
          <t>Setting that forces a change of temporary passwords at first logon</t>
        </is>
      </c>
      <c r="I55" s="7" t="n"/>
      <c r="J55" s="8" t="n"/>
      <c r="K55" s="9" t="n"/>
      <c r="L55" s="10">
        <f>IF(J55="NOT MET",IF(K55="Yes",3,IF(ISNUMBER(F55),F55,0)),0)</f>
        <v>0</v>
      </c>
      <c r="M55" s="11" t="n"/>
      <c r="N55" s="11" t="n"/>
      <c r="O55" s="12" t="n"/>
      <c r="P55" s="11" t="n"/>
    </row>
    <row r="56" ht="30" customHeight="1">
      <c r="A56" s="5" t="inlineStr">
        <is>
          <t>IA.L2-3.5.10</t>
        </is>
      </c>
      <c r="B56" s="6" t="inlineStr">
        <is>
          <t>Cryptographically-Protected Passwords</t>
        </is>
      </c>
      <c r="C56" s="6" t="inlineStr">
        <is>
          <t>Identification and Authentication (IA)</t>
        </is>
      </c>
      <c r="D56" s="6" t="inlineStr">
        <is>
          <t>Store and transmit only cryptographically-protected passwords.</t>
        </is>
      </c>
      <c r="E56" s="7" t="n">
        <v>2</v>
      </c>
      <c r="F56" s="7" t="n">
        <v>5</v>
      </c>
      <c r="G56" s="6" t="inlineStr">
        <is>
          <t>No</t>
        </is>
      </c>
      <c r="H56" s="6" t="inlineStr">
        <is>
          <t>Evidence that passwords are stored hashed and sent only over encrypted channels</t>
        </is>
      </c>
      <c r="I56" s="7" t="n"/>
      <c r="J56" s="8" t="n"/>
      <c r="K56" s="9" t="n"/>
      <c r="L56" s="10">
        <f>IF(J56="NOT MET",IF(K56="Yes",3,IF(ISNUMBER(F56),F56,0)),0)</f>
        <v>0</v>
      </c>
      <c r="M56" s="11" t="n"/>
      <c r="N56" s="11" t="n"/>
      <c r="O56" s="12" t="n"/>
      <c r="P56" s="11" t="n"/>
    </row>
    <row r="57" ht="30" customHeight="1">
      <c r="A57" s="5" t="inlineStr">
        <is>
          <t>IA.L2-3.5.11</t>
        </is>
      </c>
      <c r="B57" s="6" t="inlineStr">
        <is>
          <t>Obscure Feedback</t>
        </is>
      </c>
      <c r="C57" s="6" t="inlineStr">
        <is>
          <t>Identification and Authentication (IA)</t>
        </is>
      </c>
      <c r="D57" s="6" t="inlineStr">
        <is>
          <t>Obscure feedback of authentication information.</t>
        </is>
      </c>
      <c r="E57" s="7" t="n">
        <v>1</v>
      </c>
      <c r="F57" s="7" t="n">
        <v>1</v>
      </c>
      <c r="G57" s="6" t="inlineStr">
        <is>
          <t>Yes</t>
        </is>
      </c>
      <c r="H57" s="6" t="inlineStr">
        <is>
          <t>Screenshots showing password entry is masked</t>
        </is>
      </c>
      <c r="I57" s="7" t="n"/>
      <c r="J57" s="8" t="n"/>
      <c r="K57" s="9" t="n"/>
      <c r="L57" s="10">
        <f>IF(J57="NOT MET",IF(K57="Yes",3,IF(ISNUMBER(F57),F57,0)),0)</f>
        <v>0</v>
      </c>
      <c r="M57" s="11" t="n"/>
      <c r="N57" s="11" t="n"/>
      <c r="O57" s="12" t="n"/>
      <c r="P57" s="11" t="n"/>
    </row>
    <row r="58" ht="43" customHeight="1">
      <c r="A58" s="5" t="inlineStr">
        <is>
          <t>IR.L2-3.6.1</t>
        </is>
      </c>
      <c r="B58" s="6" t="inlineStr">
        <is>
          <t>Incident Handling</t>
        </is>
      </c>
      <c r="C58" s="6" t="inlineStr">
        <is>
          <t>Incident Response (IR)</t>
        </is>
      </c>
      <c r="D58" s="6" t="inlineStr">
        <is>
          <t>Establish an operational incident-handling capability for organizational systems that includes preparation, detection, analysis, containment, recovery, and user response activities.</t>
        </is>
      </c>
      <c r="E58" s="7" t="n">
        <v>7</v>
      </c>
      <c r="F58" s="7" t="n">
        <v>5</v>
      </c>
      <c r="G58" s="6" t="inlineStr">
        <is>
          <t>No</t>
        </is>
      </c>
      <c r="H58" s="6" t="inlineStr">
        <is>
          <t>Incident response plan covering preparation, detection, analysis, containment, recovery and user response</t>
        </is>
      </c>
      <c r="I58" s="7" t="n"/>
      <c r="J58" s="8" t="n"/>
      <c r="K58" s="9" t="n"/>
      <c r="L58" s="10">
        <f>IF(J58="NOT MET",IF(K58="Yes",3,IF(ISNUMBER(F58),F58,0)),0)</f>
        <v>0</v>
      </c>
      <c r="M58" s="11" t="n"/>
      <c r="N58" s="11" t="n"/>
      <c r="O58" s="12" t="n"/>
      <c r="P58" s="11" t="n"/>
    </row>
    <row r="59" ht="43" customHeight="1">
      <c r="A59" s="5" t="inlineStr">
        <is>
          <t>IR.L2-3.6.2</t>
        </is>
      </c>
      <c r="B59" s="6" t="inlineStr">
        <is>
          <t>Incident Reporting</t>
        </is>
      </c>
      <c r="C59" s="6" t="inlineStr">
        <is>
          <t>Incident Response (IR)</t>
        </is>
      </c>
      <c r="D59" s="6" t="inlineStr">
        <is>
          <t>Track, document, and report incidents to designated officials and/or authorities both internal and external to the organization.</t>
        </is>
      </c>
      <c r="E59" s="7" t="n">
        <v>6</v>
      </c>
      <c r="F59" s="7" t="n">
        <v>5</v>
      </c>
      <c r="G59" s="6" t="inlineStr">
        <is>
          <t>No</t>
        </is>
      </c>
      <c r="H59" s="6" t="inlineStr">
        <is>
          <t>Incident tracking records and the procedure for reporting to DoD within 72 hours under DFARS 252.204-7012</t>
        </is>
      </c>
      <c r="I59" s="7" t="n"/>
      <c r="J59" s="8" t="n"/>
      <c r="K59" s="9" t="n"/>
      <c r="L59" s="10">
        <f>IF(J59="NOT MET",IF(K59="Yes",3,IF(ISNUMBER(F59),F59,0)),0)</f>
        <v>0</v>
      </c>
      <c r="M59" s="11" t="n"/>
      <c r="N59" s="11" t="n"/>
      <c r="O59" s="12" t="n"/>
      <c r="P59" s="11" t="n"/>
    </row>
    <row r="60" ht="30" customHeight="1">
      <c r="A60" s="5" t="inlineStr">
        <is>
          <t>IR.L2-3.6.3</t>
        </is>
      </c>
      <c r="B60" s="6" t="inlineStr">
        <is>
          <t>Incident Response Testing</t>
        </is>
      </c>
      <c r="C60" s="6" t="inlineStr">
        <is>
          <t>Incident Response (IR)</t>
        </is>
      </c>
      <c r="D60" s="6" t="inlineStr">
        <is>
          <t>Test the organizational incident response capability.</t>
        </is>
      </c>
      <c r="E60" s="7" t="n">
        <v>1</v>
      </c>
      <c r="F60" s="7" t="n">
        <v>1</v>
      </c>
      <c r="G60" s="6" t="inlineStr">
        <is>
          <t>Yes</t>
        </is>
      </c>
      <c r="H60" s="6" t="inlineStr">
        <is>
          <t>Records of a tabletop or exercise that tested the incident response capability</t>
        </is>
      </c>
      <c r="I60" s="7" t="n"/>
      <c r="J60" s="8" t="n"/>
      <c r="K60" s="9" t="n"/>
      <c r="L60" s="10">
        <f>IF(J60="NOT MET",IF(K60="Yes",3,IF(ISNUMBER(F60),F60,0)),0)</f>
        <v>0</v>
      </c>
      <c r="M60" s="11" t="n"/>
      <c r="N60" s="11" t="n"/>
      <c r="O60" s="12" t="n"/>
      <c r="P60" s="11" t="n"/>
    </row>
    <row r="61" ht="30" customHeight="1">
      <c r="A61" s="5" t="inlineStr">
        <is>
          <t>MA.L2-3.7.1</t>
        </is>
      </c>
      <c r="B61" s="6" t="inlineStr">
        <is>
          <t>Perform Maintenance</t>
        </is>
      </c>
      <c r="C61" s="6" t="inlineStr">
        <is>
          <t>Maintenance (MA)</t>
        </is>
      </c>
      <c r="D61" s="6" t="inlineStr">
        <is>
          <t>Perform maintenance on organizational systems.</t>
        </is>
      </c>
      <c r="E61" s="7" t="n">
        <v>1</v>
      </c>
      <c r="F61" s="7" t="n">
        <v>3</v>
      </c>
      <c r="G61" s="6" t="inlineStr">
        <is>
          <t>No</t>
        </is>
      </c>
      <c r="H61" s="6" t="inlineStr">
        <is>
          <t>Maintenance schedule and completed maintenance records</t>
        </is>
      </c>
      <c r="I61" s="7" t="n"/>
      <c r="J61" s="8" t="n"/>
      <c r="K61" s="9" t="n"/>
      <c r="L61" s="10">
        <f>IF(J61="NOT MET",IF(K61="Yes",3,IF(ISNUMBER(F61),F61,0)),0)</f>
        <v>0</v>
      </c>
      <c r="M61" s="11" t="n"/>
      <c r="N61" s="11" t="n"/>
      <c r="O61" s="12" t="n"/>
      <c r="P61" s="11" t="n"/>
    </row>
    <row r="62" ht="30" customHeight="1">
      <c r="A62" s="5" t="inlineStr">
        <is>
          <t>MA.L2-3.7.2</t>
        </is>
      </c>
      <c r="B62" s="6" t="inlineStr">
        <is>
          <t>System Maintenance Control</t>
        </is>
      </c>
      <c r="C62" s="6" t="inlineStr">
        <is>
          <t>Maintenance (MA)</t>
        </is>
      </c>
      <c r="D62" s="6" t="inlineStr">
        <is>
          <t>Provide controls on the tools, techniques, mechanisms, and personnel used to conduct system maintenance.</t>
        </is>
      </c>
      <c r="E62" s="7" t="n">
        <v>4</v>
      </c>
      <c r="F62" s="7" t="n">
        <v>5</v>
      </c>
      <c r="G62" s="6" t="inlineStr">
        <is>
          <t>No</t>
        </is>
      </c>
      <c r="H62" s="6" t="inlineStr">
        <is>
          <t>Approved maintenance tools, techniques and personnel</t>
        </is>
      </c>
      <c r="I62" s="7" t="n"/>
      <c r="J62" s="8" t="n"/>
      <c r="K62" s="9" t="n"/>
      <c r="L62" s="10">
        <f>IF(J62="NOT MET",IF(K62="Yes",3,IF(ISNUMBER(F62),F62,0)),0)</f>
        <v>0</v>
      </c>
      <c r="M62" s="11" t="n"/>
      <c r="N62" s="11" t="n"/>
      <c r="O62" s="12" t="n"/>
      <c r="P62" s="11" t="n"/>
    </row>
    <row r="63" ht="30" customHeight="1">
      <c r="A63" s="5" t="inlineStr">
        <is>
          <t>MA.L2-3.7.3</t>
        </is>
      </c>
      <c r="B63" s="6" t="inlineStr">
        <is>
          <t>Equipment Sanitization</t>
        </is>
      </c>
      <c r="C63" s="6" t="inlineStr">
        <is>
          <t>Maintenance (MA)</t>
        </is>
      </c>
      <c r="D63" s="6" t="inlineStr">
        <is>
          <t>Ensure equipment removed for off-site maintenance is sanitized of any CUI.</t>
        </is>
      </c>
      <c r="E63" s="7" t="n">
        <v>1</v>
      </c>
      <c r="F63" s="7" t="n">
        <v>1</v>
      </c>
      <c r="G63" s="6" t="inlineStr">
        <is>
          <t>Yes</t>
        </is>
      </c>
      <c r="H63" s="6" t="inlineStr">
        <is>
          <t>Sanitization records for equipment sent off-site for repair</t>
        </is>
      </c>
      <c r="I63" s="7" t="n"/>
      <c r="J63" s="8" t="n"/>
      <c r="K63" s="9" t="n"/>
      <c r="L63" s="10">
        <f>IF(J63="NOT MET",IF(K63="Yes",3,IF(ISNUMBER(F63),F63,0)),0)</f>
        <v>0</v>
      </c>
      <c r="M63" s="11" t="n"/>
      <c r="N63" s="11" t="n"/>
      <c r="O63" s="12" t="n"/>
      <c r="P63" s="11" t="n"/>
    </row>
    <row r="64" ht="43" customHeight="1">
      <c r="A64" s="5" t="inlineStr">
        <is>
          <t>MA.L2-3.7.4</t>
        </is>
      </c>
      <c r="B64" s="6" t="inlineStr">
        <is>
          <t>Media Inspection</t>
        </is>
      </c>
      <c r="C64" s="6" t="inlineStr">
        <is>
          <t>Maintenance (MA)</t>
        </is>
      </c>
      <c r="D64" s="6" t="inlineStr">
        <is>
          <t>Check media containing diagnostic and test programs for malicious code before the media are used in organizational systems.</t>
        </is>
      </c>
      <c r="E64" s="7" t="n">
        <v>1</v>
      </c>
      <c r="F64" s="7" t="n">
        <v>3</v>
      </c>
      <c r="G64" s="6" t="inlineStr">
        <is>
          <t>No</t>
        </is>
      </c>
      <c r="H64" s="6" t="inlineStr">
        <is>
          <t>Procedure and records for checking diagnostic media for malicious code before use</t>
        </is>
      </c>
      <c r="I64" s="7" t="n"/>
      <c r="J64" s="8" t="n"/>
      <c r="K64" s="9" t="n"/>
      <c r="L64" s="10">
        <f>IF(J64="NOT MET",IF(K64="Yes",3,IF(ISNUMBER(F64),F64,0)),0)</f>
        <v>0</v>
      </c>
      <c r="M64" s="11" t="n"/>
      <c r="N64" s="11" t="n"/>
      <c r="O64" s="12" t="n"/>
      <c r="P64" s="11" t="n"/>
    </row>
    <row r="65" ht="56" customHeight="1">
      <c r="A65" s="5" t="inlineStr">
        <is>
          <t>MA.L2-3.7.5</t>
        </is>
      </c>
      <c r="B65" s="6" t="inlineStr">
        <is>
          <t>Nonlocal Maintenance</t>
        </is>
      </c>
      <c r="C65" s="6" t="inlineStr">
        <is>
          <t>Maintenance (MA)</t>
        </is>
      </c>
      <c r="D65" s="6" t="inlineStr">
        <is>
          <t>Require multifactor authentication to establish nonlocal maintenance sessions via external network connections and terminate such connections when nonlocal maintenance is complete.</t>
        </is>
      </c>
      <c r="E65" s="7" t="n">
        <v>2</v>
      </c>
      <c r="F65" s="7" t="n">
        <v>5</v>
      </c>
      <c r="G65" s="6" t="inlineStr">
        <is>
          <t>No</t>
        </is>
      </c>
      <c r="H65" s="6" t="inlineStr">
        <is>
          <t>MFA on remote maintenance sessions and settings that end them when work is done</t>
        </is>
      </c>
      <c r="I65" s="7" t="n"/>
      <c r="J65" s="8" t="n"/>
      <c r="K65" s="9" t="n"/>
      <c r="L65" s="10">
        <f>IF(J65="NOT MET",IF(K65="Yes",3,IF(ISNUMBER(F65),F65,0)),0)</f>
        <v>0</v>
      </c>
      <c r="M65" s="11" t="n"/>
      <c r="N65" s="11" t="n"/>
      <c r="O65" s="12" t="n"/>
      <c r="P65" s="11" t="n"/>
    </row>
    <row r="66" ht="30" customHeight="1">
      <c r="A66" s="5" t="inlineStr">
        <is>
          <t>MA.L2-3.7.6</t>
        </is>
      </c>
      <c r="B66" s="6" t="inlineStr">
        <is>
          <t>Maintenance Personnel</t>
        </is>
      </c>
      <c r="C66" s="6" t="inlineStr">
        <is>
          <t>Maintenance (MA)</t>
        </is>
      </c>
      <c r="D66" s="6" t="inlineStr">
        <is>
          <t>Supervise the maintenance activities of maintenance personnel without required access authorization.</t>
        </is>
      </c>
      <c r="E66" s="7" t="n">
        <v>1</v>
      </c>
      <c r="F66" s="7" t="n">
        <v>1</v>
      </c>
      <c r="G66" s="6" t="inlineStr">
        <is>
          <t>Yes</t>
        </is>
      </c>
      <c r="H66" s="6" t="inlineStr">
        <is>
          <t>Supervision records for maintenance staff who lack access authorization</t>
        </is>
      </c>
      <c r="I66" s="7" t="n"/>
      <c r="J66" s="8" t="n"/>
      <c r="K66" s="9" t="n"/>
      <c r="L66" s="10">
        <f>IF(J66="NOT MET",IF(K66="Yes",3,IF(ISNUMBER(F66),F66,0)),0)</f>
        <v>0</v>
      </c>
      <c r="M66" s="11" t="n"/>
      <c r="N66" s="11" t="n"/>
      <c r="O66" s="12" t="n"/>
      <c r="P66" s="11" t="n"/>
    </row>
    <row r="67" ht="30" customHeight="1">
      <c r="A67" s="5" t="inlineStr">
        <is>
          <t>MP.L2-3.8.1</t>
        </is>
      </c>
      <c r="B67" s="6" t="inlineStr">
        <is>
          <t>Media Protection</t>
        </is>
      </c>
      <c r="C67" s="6" t="inlineStr">
        <is>
          <t>Media Protection (MP)</t>
        </is>
      </c>
      <c r="D67" s="6" t="inlineStr">
        <is>
          <t>Protect (i.e., physically control and securely store) system media containing CUI, both paper and digital.</t>
        </is>
      </c>
      <c r="E67" s="7" t="n">
        <v>4</v>
      </c>
      <c r="F67" s="7" t="n">
        <v>3</v>
      </c>
      <c r="G67" s="6" t="inlineStr">
        <is>
          <t>No</t>
        </is>
      </c>
      <c r="H67" s="6" t="inlineStr">
        <is>
          <t>Locked storage and handling rules for paper and digital CUI media</t>
        </is>
      </c>
      <c r="I67" s="7" t="n"/>
      <c r="J67" s="8" t="n"/>
      <c r="K67" s="9" t="n"/>
      <c r="L67" s="10">
        <f>IF(J67="NOT MET",IF(K67="Yes",3,IF(ISNUMBER(F67),F67,0)),0)</f>
        <v>0</v>
      </c>
      <c r="M67" s="11" t="n"/>
      <c r="N67" s="11" t="n"/>
      <c r="O67" s="12" t="n"/>
      <c r="P67" s="11" t="n"/>
    </row>
    <row r="68" ht="30" customHeight="1">
      <c r="A68" s="5" t="inlineStr">
        <is>
          <t>MP.L2-3.8.2</t>
        </is>
      </c>
      <c r="B68" s="6" t="inlineStr">
        <is>
          <t>Media Access</t>
        </is>
      </c>
      <c r="C68" s="6" t="inlineStr">
        <is>
          <t>Media Protection (MP)</t>
        </is>
      </c>
      <c r="D68" s="6" t="inlineStr">
        <is>
          <t>Limit access to CUI on system media to authorized users.</t>
        </is>
      </c>
      <c r="E68" s="7" t="n">
        <v>1</v>
      </c>
      <c r="F68" s="7" t="n">
        <v>3</v>
      </c>
      <c r="G68" s="6" t="inlineStr">
        <is>
          <t>No</t>
        </is>
      </c>
      <c r="H68" s="6" t="inlineStr">
        <is>
          <t>Access list for CUI media and the storage that holds it</t>
        </is>
      </c>
      <c r="I68" s="7" t="n"/>
      <c r="J68" s="8" t="n"/>
      <c r="K68" s="9" t="n"/>
      <c r="L68" s="10">
        <f>IF(J68="NOT MET",IF(K68="Yes",3,IF(ISNUMBER(F68),F68,0)),0)</f>
        <v>0</v>
      </c>
      <c r="M68" s="11" t="n"/>
      <c r="N68" s="11" t="n"/>
      <c r="O68" s="12" t="n"/>
      <c r="P68" s="11" t="n"/>
    </row>
    <row r="69" ht="30" customHeight="1">
      <c r="A69" s="5" t="inlineStr">
        <is>
          <t>MP.L2-3.8.3</t>
        </is>
      </c>
      <c r="B69" s="6" t="inlineStr">
        <is>
          <t>Media Disposal [CUI Data]</t>
        </is>
      </c>
      <c r="C69" s="6" t="inlineStr">
        <is>
          <t>Media Protection (MP)</t>
        </is>
      </c>
      <c r="D69" s="6" t="inlineStr">
        <is>
          <t>Sanitize or destroy system media containing CUI before disposal or release for reuse.</t>
        </is>
      </c>
      <c r="E69" s="7" t="n">
        <v>2</v>
      </c>
      <c r="F69" s="7" t="n">
        <v>5</v>
      </c>
      <c r="G69" s="6" t="inlineStr">
        <is>
          <t>No</t>
        </is>
      </c>
      <c r="H69" s="6" t="inlineStr">
        <is>
          <t>Sanitization or destruction records, such as certificates of destruction</t>
        </is>
      </c>
      <c r="I69" s="7" t="n"/>
      <c r="J69" s="8" t="n"/>
      <c r="K69" s="9" t="n"/>
      <c r="L69" s="10">
        <f>IF(J69="NOT MET",IF(K69="Yes",3,IF(ISNUMBER(F69),F69,0)),0)</f>
        <v>0</v>
      </c>
      <c r="M69" s="11" t="n"/>
      <c r="N69" s="11" t="n"/>
      <c r="O69" s="12" t="n"/>
      <c r="P69" s="11" t="n"/>
    </row>
    <row r="70" ht="30" customHeight="1">
      <c r="A70" s="5" t="inlineStr">
        <is>
          <t>MP.L2-3.8.4</t>
        </is>
      </c>
      <c r="B70" s="6" t="inlineStr">
        <is>
          <t>Media Markings</t>
        </is>
      </c>
      <c r="C70" s="6" t="inlineStr">
        <is>
          <t>Media Protection (MP)</t>
        </is>
      </c>
      <c r="D70" s="6" t="inlineStr">
        <is>
          <t>Mark media with necessary CUI markings and distribution limitations.</t>
        </is>
      </c>
      <c r="E70" s="7" t="n">
        <v>2</v>
      </c>
      <c r="F70" s="7" t="n">
        <v>1</v>
      </c>
      <c r="G70" s="6" t="inlineStr">
        <is>
          <t>Yes</t>
        </is>
      </c>
      <c r="H70" s="6" t="inlineStr">
        <is>
          <t>Examples of CUI-marked media and the marking procedure</t>
        </is>
      </c>
      <c r="I70" s="7" t="n"/>
      <c r="J70" s="8" t="n"/>
      <c r="K70" s="9" t="n"/>
      <c r="L70" s="10">
        <f>IF(J70="NOT MET",IF(K70="Yes",3,IF(ISNUMBER(F70),F70,0)),0)</f>
        <v>0</v>
      </c>
      <c r="M70" s="11" t="n"/>
      <c r="N70" s="11" t="n"/>
      <c r="O70" s="12" t="n"/>
      <c r="P70" s="11" t="n"/>
    </row>
    <row r="71" ht="43" customHeight="1">
      <c r="A71" s="5" t="inlineStr">
        <is>
          <t>MP.L2-3.8.5</t>
        </is>
      </c>
      <c r="B71" s="6" t="inlineStr">
        <is>
          <t>Media Accountability</t>
        </is>
      </c>
      <c r="C71" s="6" t="inlineStr">
        <is>
          <t>Media Protection (MP)</t>
        </is>
      </c>
      <c r="D71" s="6" t="inlineStr">
        <is>
          <t>Control access to media containing CUI and maintain accountability for media during transport outside of controlled areas.</t>
        </is>
      </c>
      <c r="E71" s="7" t="n">
        <v>2</v>
      </c>
      <c r="F71" s="7" t="n">
        <v>1</v>
      </c>
      <c r="G71" s="6" t="inlineStr">
        <is>
          <t>Yes</t>
        </is>
      </c>
      <c r="H71" s="6" t="inlineStr">
        <is>
          <t>Transport logs and chain-of-custody records for CUI media</t>
        </is>
      </c>
      <c r="I71" s="7" t="n"/>
      <c r="J71" s="8" t="n"/>
      <c r="K71" s="9" t="n"/>
      <c r="L71" s="10">
        <f>IF(J71="NOT MET",IF(K71="Yes",3,IF(ISNUMBER(F71),F71,0)),0)</f>
        <v>0</v>
      </c>
      <c r="M71" s="11" t="n"/>
      <c r="N71" s="11" t="n"/>
      <c r="O71" s="12" t="n"/>
      <c r="P71" s="11" t="n"/>
    </row>
    <row r="72" ht="43" customHeight="1">
      <c r="A72" s="5" t="inlineStr">
        <is>
          <t>MP.L2-3.8.6</t>
        </is>
      </c>
      <c r="B72" s="6" t="inlineStr">
        <is>
          <t>Portable Storage Encryption</t>
        </is>
      </c>
      <c r="C72" s="6" t="inlineStr">
        <is>
          <t>Media Protection (MP)</t>
        </is>
      </c>
      <c r="D72" s="6" t="inlineStr">
        <is>
          <t>Implement cryptographic mechanisms to protect the confidentiality of CUI stored on digital media during transport unless otherwise protected by alternative physical safeguards.</t>
        </is>
      </c>
      <c r="E72" s="7" t="n">
        <v>1</v>
      </c>
      <c r="F72" s="7" t="n">
        <v>1</v>
      </c>
      <c r="G72" s="6" t="inlineStr">
        <is>
          <t>Yes</t>
        </is>
      </c>
      <c r="H72" s="6" t="inlineStr">
        <is>
          <t>Encryption settings for portable media carrying CUI outside controlled areas</t>
        </is>
      </c>
      <c r="I72" s="7" t="n"/>
      <c r="J72" s="8" t="n"/>
      <c r="K72" s="9" t="n"/>
      <c r="L72" s="10">
        <f>IF(J72="NOT MET",IF(K72="Yes",3,IF(ISNUMBER(F72),F72,0)),0)</f>
        <v>0</v>
      </c>
      <c r="M72" s="11" t="n"/>
      <c r="N72" s="11" t="n"/>
      <c r="O72" s="12" t="n"/>
      <c r="P72" s="11" t="n"/>
    </row>
    <row r="73" ht="30" customHeight="1">
      <c r="A73" s="5" t="inlineStr">
        <is>
          <t>MP.L2-3.8.7</t>
        </is>
      </c>
      <c r="B73" s="6" t="inlineStr">
        <is>
          <t>Removable Media</t>
        </is>
      </c>
      <c r="C73" s="6" t="inlineStr">
        <is>
          <t>Media Protection (MP)</t>
        </is>
      </c>
      <c r="D73" s="6" t="inlineStr">
        <is>
          <t>Control the use of removable media on system components.</t>
        </is>
      </c>
      <c r="E73" s="7" t="n">
        <v>1</v>
      </c>
      <c r="F73" s="7" t="n">
        <v>5</v>
      </c>
      <c r="G73" s="6" t="inlineStr">
        <is>
          <t>No</t>
        </is>
      </c>
      <c r="H73" s="6" t="inlineStr">
        <is>
          <t>Technical controls restricting removable media on system components</t>
        </is>
      </c>
      <c r="I73" s="7" t="n"/>
      <c r="J73" s="8" t="n"/>
      <c r="K73" s="9" t="n"/>
      <c r="L73" s="10">
        <f>IF(J73="NOT MET",IF(K73="Yes",3,IF(ISNUMBER(F73),F73,0)),0)</f>
        <v>0</v>
      </c>
      <c r="M73" s="11" t="n"/>
      <c r="N73" s="11" t="n"/>
      <c r="O73" s="12" t="n"/>
      <c r="P73" s="11" t="n"/>
    </row>
    <row r="74" ht="30" customHeight="1">
      <c r="A74" s="5" t="inlineStr">
        <is>
          <t>MP.L2-3.8.8</t>
        </is>
      </c>
      <c r="B74" s="6" t="inlineStr">
        <is>
          <t>Shared Media</t>
        </is>
      </c>
      <c r="C74" s="6" t="inlineStr">
        <is>
          <t>Media Protection (MP)</t>
        </is>
      </c>
      <c r="D74" s="6" t="inlineStr">
        <is>
          <t>Prohibit the use of portable storage devices when such devices have no identifiable owner.</t>
        </is>
      </c>
      <c r="E74" s="7" t="n">
        <v>1</v>
      </c>
      <c r="F74" s="7" t="n">
        <v>3</v>
      </c>
      <c r="G74" s="6" t="inlineStr">
        <is>
          <t>No</t>
        </is>
      </c>
      <c r="H74" s="6" t="inlineStr">
        <is>
          <t>Policy and controls blocking portable storage devices with no identifiable owner</t>
        </is>
      </c>
      <c r="I74" s="7" t="n"/>
      <c r="J74" s="8" t="n"/>
      <c r="K74" s="9" t="n"/>
      <c r="L74" s="10">
        <f>IF(J74="NOT MET",IF(K74="Yes",3,IF(ISNUMBER(F74),F74,0)),0)</f>
        <v>0</v>
      </c>
      <c r="M74" s="11" t="n"/>
      <c r="N74" s="11" t="n"/>
      <c r="O74" s="12" t="n"/>
      <c r="P74" s="11" t="n"/>
    </row>
    <row r="75" ht="30" customHeight="1">
      <c r="A75" s="5" t="inlineStr">
        <is>
          <t>MP.L2-3.8.9</t>
        </is>
      </c>
      <c r="B75" s="6" t="inlineStr">
        <is>
          <t>Protect Backups</t>
        </is>
      </c>
      <c r="C75" s="6" t="inlineStr">
        <is>
          <t>Media Protection (MP)</t>
        </is>
      </c>
      <c r="D75" s="6" t="inlineStr">
        <is>
          <t>Protect the confidentiality of backup CUI at storage locations.</t>
        </is>
      </c>
      <c r="E75" s="7" t="n">
        <v>1</v>
      </c>
      <c r="F75" s="7" t="n">
        <v>1</v>
      </c>
      <c r="G75" s="6" t="inlineStr">
        <is>
          <t>Yes</t>
        </is>
      </c>
      <c r="H75" s="6" t="inlineStr">
        <is>
          <t>Encryption and access controls for backups that hold CUI</t>
        </is>
      </c>
      <c r="I75" s="7" t="n"/>
      <c r="J75" s="8" t="n"/>
      <c r="K75" s="9" t="n"/>
      <c r="L75" s="10">
        <f>IF(J75="NOT MET",IF(K75="Yes",3,IF(ISNUMBER(F75),F75,0)),0)</f>
        <v>0</v>
      </c>
      <c r="M75" s="11" t="n"/>
      <c r="N75" s="11" t="n"/>
      <c r="O75" s="12" t="n"/>
      <c r="P75" s="11" t="n"/>
    </row>
    <row r="76" ht="30" customHeight="1">
      <c r="A76" s="5" t="inlineStr">
        <is>
          <t>PS.L2-3.9.1</t>
        </is>
      </c>
      <c r="B76" s="6" t="inlineStr">
        <is>
          <t>Screen Individuals</t>
        </is>
      </c>
      <c r="C76" s="6" t="inlineStr">
        <is>
          <t>Personnel Security (PS)</t>
        </is>
      </c>
      <c r="D76" s="6" t="inlineStr">
        <is>
          <t>Screen individuals prior to authorizing access to organizational systems containing CUI.</t>
        </is>
      </c>
      <c r="E76" s="7" t="n">
        <v>1</v>
      </c>
      <c r="F76" s="7" t="n">
        <v>3</v>
      </c>
      <c r="G76" s="6" t="inlineStr">
        <is>
          <t>No</t>
        </is>
      </c>
      <c r="H76" s="6" t="inlineStr">
        <is>
          <t>Screening records completed before access to CUI systems</t>
        </is>
      </c>
      <c r="I76" s="7" t="n"/>
      <c r="J76" s="8" t="n"/>
      <c r="K76" s="9" t="n"/>
      <c r="L76" s="10">
        <f>IF(J76="NOT MET",IF(K76="Yes",3,IF(ISNUMBER(F76),F76,0)),0)</f>
        <v>0</v>
      </c>
      <c r="M76" s="11" t="n"/>
      <c r="N76" s="11" t="n"/>
      <c r="O76" s="12" t="n"/>
      <c r="P76" s="11" t="n"/>
    </row>
    <row r="77" ht="43" customHeight="1">
      <c r="A77" s="5" t="inlineStr">
        <is>
          <t>PS.L2-3.9.2</t>
        </is>
      </c>
      <c r="B77" s="6" t="inlineStr">
        <is>
          <t>Personnel Actions</t>
        </is>
      </c>
      <c r="C77" s="6" t="inlineStr">
        <is>
          <t>Personnel Security (PS)</t>
        </is>
      </c>
      <c r="D77" s="6" t="inlineStr">
        <is>
          <t>Ensure that organizational systems containing CUI are protected during and after personnel actions such as terminations and transfers.</t>
        </is>
      </c>
      <c r="E77" s="7" t="n">
        <v>3</v>
      </c>
      <c r="F77" s="7" t="n">
        <v>5</v>
      </c>
      <c r="G77" s="6" t="inlineStr">
        <is>
          <t>No</t>
        </is>
      </c>
      <c r="H77" s="6" t="inlineStr">
        <is>
          <t>Offboarding and transfer checklists showing access removed and equipment returned</t>
        </is>
      </c>
      <c r="I77" s="7" t="n"/>
      <c r="J77" s="8" t="n"/>
      <c r="K77" s="9" t="n"/>
      <c r="L77" s="10">
        <f>IF(J77="NOT MET",IF(K77="Yes",3,IF(ISNUMBER(F77),F77,0)),0)</f>
        <v>0</v>
      </c>
      <c r="M77" s="11" t="n"/>
      <c r="N77" s="11" t="n"/>
      <c r="O77" s="12" t="n"/>
      <c r="P77" s="11" t="n"/>
    </row>
    <row r="78" ht="43" customHeight="1">
      <c r="A78" s="5" t="inlineStr">
        <is>
          <t>PE.L2-3.10.1</t>
        </is>
      </c>
      <c r="B78" s="6" t="inlineStr">
        <is>
          <t>Limit Physical Access [CUI Data]</t>
        </is>
      </c>
      <c r="C78" s="6" t="inlineStr">
        <is>
          <t>Physical Protection (PE)</t>
        </is>
      </c>
      <c r="D78" s="6" t="inlineStr">
        <is>
          <t>Limit physical access to organizational systems, equipment, and the respective operating environments to authorized individuals.</t>
        </is>
      </c>
      <c r="E78" s="7" t="n">
        <v>4</v>
      </c>
      <c r="F78" s="7" t="n">
        <v>5</v>
      </c>
      <c r="G78" s="6" t="inlineStr">
        <is>
          <t>No</t>
        </is>
      </c>
      <c r="H78" s="6" t="inlineStr">
        <is>
          <t>Access lists for the facility, server rooms and equipment areas</t>
        </is>
      </c>
      <c r="I78" s="7" t="n"/>
      <c r="J78" s="8" t="n"/>
      <c r="K78" s="9" t="n"/>
      <c r="L78" s="10">
        <f>IF(J78="NOT MET",IF(K78="Yes",3,IF(ISNUMBER(F78),F78,0)),0)</f>
        <v>0</v>
      </c>
      <c r="M78" s="11" t="n"/>
      <c r="N78" s="11" t="n"/>
      <c r="O78" s="12" t="n"/>
      <c r="P78" s="11" t="n"/>
    </row>
    <row r="79" ht="30" customHeight="1">
      <c r="A79" s="5" t="inlineStr">
        <is>
          <t>PE.L2-3.10.2</t>
        </is>
      </c>
      <c r="B79" s="6" t="inlineStr">
        <is>
          <t>Monitor Facility</t>
        </is>
      </c>
      <c r="C79" s="6" t="inlineStr">
        <is>
          <t>Physical Protection (PE)</t>
        </is>
      </c>
      <c r="D79" s="6" t="inlineStr">
        <is>
          <t>Protect and monitor the physical facility and support infrastructure for organizational systems.</t>
        </is>
      </c>
      <c r="E79" s="7" t="n">
        <v>4</v>
      </c>
      <c r="F79" s="7" t="n">
        <v>5</v>
      </c>
      <c r="G79" s="6" t="inlineStr">
        <is>
          <t>No</t>
        </is>
      </c>
      <c r="H79" s="6" t="inlineStr">
        <is>
          <t>Alarm, camera or guard monitoring records for the facility and support infrastructure</t>
        </is>
      </c>
      <c r="I79" s="7" t="n"/>
      <c r="J79" s="8" t="n"/>
      <c r="K79" s="9" t="n"/>
      <c r="L79" s="10">
        <f>IF(J79="NOT MET",IF(K79="Yes",3,IF(ISNUMBER(F79),F79,0)),0)</f>
        <v>0</v>
      </c>
      <c r="M79" s="11" t="n"/>
      <c r="N79" s="11" t="n"/>
      <c r="O79" s="12" t="n"/>
      <c r="P79" s="11" t="n"/>
    </row>
    <row r="80" ht="30" customHeight="1">
      <c r="A80" s="5" t="inlineStr">
        <is>
          <t>PE.L2-3.10.3</t>
        </is>
      </c>
      <c r="B80" s="6" t="inlineStr">
        <is>
          <t>Escort Visitors [CUI Data]</t>
        </is>
      </c>
      <c r="C80" s="6" t="inlineStr">
        <is>
          <t>Physical Protection (PE)</t>
        </is>
      </c>
      <c r="D80" s="6" t="inlineStr">
        <is>
          <t>Escort visitors and monitor visitor activity.</t>
        </is>
      </c>
      <c r="E80" s="7" t="n">
        <v>2</v>
      </c>
      <c r="F80" s="7" t="n">
        <v>1</v>
      </c>
      <c r="G80" s="6" t="inlineStr">
        <is>
          <t>No</t>
        </is>
      </c>
      <c r="H80" s="6" t="inlineStr">
        <is>
          <t>Visitor escort policy and the practice an assessor can observe</t>
        </is>
      </c>
      <c r="I80" s="7" t="n"/>
      <c r="J80" s="8" t="n"/>
      <c r="K80" s="9" t="n"/>
      <c r="L80" s="10">
        <f>IF(J80="NOT MET",IF(K80="Yes",3,IF(ISNUMBER(F80),F80,0)),0)</f>
        <v>0</v>
      </c>
      <c r="M80" s="11" t="n"/>
      <c r="N80" s="11" t="n"/>
      <c r="O80" s="12" t="n"/>
      <c r="P80" s="11" t="n"/>
    </row>
    <row r="81" ht="30" customHeight="1">
      <c r="A81" s="5" t="inlineStr">
        <is>
          <t>PE.L2-3.10.4</t>
        </is>
      </c>
      <c r="B81" s="6" t="inlineStr">
        <is>
          <t>Physical Access Logs [CUI Data]</t>
        </is>
      </c>
      <c r="C81" s="6" t="inlineStr">
        <is>
          <t>Physical Protection (PE)</t>
        </is>
      </c>
      <c r="D81" s="6" t="inlineStr">
        <is>
          <t>Maintain audit logs of physical access.</t>
        </is>
      </c>
      <c r="E81" s="7" t="n">
        <v>1</v>
      </c>
      <c r="F81" s="7" t="n">
        <v>1</v>
      </c>
      <c r="G81" s="6" t="inlineStr">
        <is>
          <t>No</t>
        </is>
      </c>
      <c r="H81" s="6" t="inlineStr">
        <is>
          <t>Visitor logs and badge access logs, retained</t>
        </is>
      </c>
      <c r="I81" s="7" t="n"/>
      <c r="J81" s="8" t="n"/>
      <c r="K81" s="9" t="n"/>
      <c r="L81" s="10">
        <f>IF(J81="NOT MET",IF(K81="Yes",3,IF(ISNUMBER(F81),F81,0)),0)</f>
        <v>0</v>
      </c>
      <c r="M81" s="11" t="n"/>
      <c r="N81" s="11" t="n"/>
      <c r="O81" s="12" t="n"/>
      <c r="P81" s="11" t="n"/>
    </row>
    <row r="82" ht="30" customHeight="1">
      <c r="A82" s="5" t="inlineStr">
        <is>
          <t>PE.L2-3.10.5</t>
        </is>
      </c>
      <c r="B82" s="6" t="inlineStr">
        <is>
          <t>Manage Physical Access [CUI Data]</t>
        </is>
      </c>
      <c r="C82" s="6" t="inlineStr">
        <is>
          <t>Physical Protection (PE)</t>
        </is>
      </c>
      <c r="D82" s="6" t="inlineStr">
        <is>
          <t>Control and manage physical access devices.</t>
        </is>
      </c>
      <c r="E82" s="7" t="n">
        <v>3</v>
      </c>
      <c r="F82" s="7" t="n">
        <v>1</v>
      </c>
      <c r="G82" s="6" t="inlineStr">
        <is>
          <t>No</t>
        </is>
      </c>
      <c r="H82" s="6" t="inlineStr">
        <is>
          <t>Key and badge inventory and records of lock or combination changes</t>
        </is>
      </c>
      <c r="I82" s="7" t="n"/>
      <c r="J82" s="8" t="n"/>
      <c r="K82" s="9" t="n"/>
      <c r="L82" s="10">
        <f>IF(J82="NOT MET",IF(K82="Yes",3,IF(ISNUMBER(F82),F82,0)),0)</f>
        <v>0</v>
      </c>
      <c r="M82" s="11" t="n"/>
      <c r="N82" s="11" t="n"/>
      <c r="O82" s="12" t="n"/>
      <c r="P82" s="11" t="n"/>
    </row>
    <row r="83" ht="30" customHeight="1">
      <c r="A83" s="5" t="inlineStr">
        <is>
          <t>PE.L2-3.10.6</t>
        </is>
      </c>
      <c r="B83" s="6" t="inlineStr">
        <is>
          <t>Alternative Work Sites</t>
        </is>
      </c>
      <c r="C83" s="6" t="inlineStr">
        <is>
          <t>Physical Protection (PE)</t>
        </is>
      </c>
      <c r="D83" s="6" t="inlineStr">
        <is>
          <t>Enforce safeguarding measures for CUI at alternate work sites.</t>
        </is>
      </c>
      <c r="E83" s="7" t="n">
        <v>2</v>
      </c>
      <c r="F83" s="7" t="n">
        <v>1</v>
      </c>
      <c r="G83" s="6" t="inlineStr">
        <is>
          <t>Yes</t>
        </is>
      </c>
      <c r="H83" s="6" t="inlineStr">
        <is>
          <t>Safeguards required for CUI at home and other alternate work sites</t>
        </is>
      </c>
      <c r="I83" s="7" t="n"/>
      <c r="J83" s="8" t="n"/>
      <c r="K83" s="9" t="n"/>
      <c r="L83" s="10">
        <f>IF(J83="NOT MET",IF(K83="Yes",3,IF(ISNUMBER(F83),F83,0)),0)</f>
        <v>0</v>
      </c>
      <c r="M83" s="11" t="n"/>
      <c r="N83" s="11" t="n"/>
      <c r="O83" s="12" t="n"/>
      <c r="P83" s="11" t="n"/>
    </row>
    <row r="84" ht="69" customHeight="1">
      <c r="A84" s="5" t="inlineStr">
        <is>
          <t>RA.L2-3.11.1</t>
        </is>
      </c>
      <c r="B84" s="6" t="inlineStr">
        <is>
          <t>Risk Assessments</t>
        </is>
      </c>
      <c r="C84" s="6" t="inlineStr">
        <is>
          <t>Risk Assessment (RA)</t>
        </is>
      </c>
      <c r="D84" s="6" t="inlineStr">
        <is>
          <t>Periodically assess the risk to organizational operations (including mission, functions, image, or reputation), organizational assets, and individuals, resulting from the operation of organizational systems and the associated processing, storage, or transmission of CUI.</t>
        </is>
      </c>
      <c r="E84" s="7" t="n">
        <v>2</v>
      </c>
      <c r="F84" s="7" t="n">
        <v>3</v>
      </c>
      <c r="G84" s="6" t="inlineStr">
        <is>
          <t>No</t>
        </is>
      </c>
      <c r="H84" s="6" t="inlineStr">
        <is>
          <t>A periodic risk assessment covering operations, assets and people, with its date</t>
        </is>
      </c>
      <c r="I84" s="7" t="n"/>
      <c r="J84" s="8" t="n"/>
      <c r="K84" s="9" t="n"/>
      <c r="L84" s="10">
        <f>IF(J84="NOT MET",IF(K84="Yes",3,IF(ISNUMBER(F84),F84,0)),0)</f>
        <v>0</v>
      </c>
      <c r="M84" s="11" t="n"/>
      <c r="N84" s="11" t="n"/>
      <c r="O84" s="12" t="n"/>
      <c r="P84" s="11" t="n"/>
    </row>
    <row r="85" ht="43" customHeight="1">
      <c r="A85" s="5" t="inlineStr">
        <is>
          <t>RA.L2-3.11.2</t>
        </is>
      </c>
      <c r="B85" s="6" t="inlineStr">
        <is>
          <t>Vulnerability Scan</t>
        </is>
      </c>
      <c r="C85" s="6" t="inlineStr">
        <is>
          <t>Risk Assessment (RA)</t>
        </is>
      </c>
      <c r="D85" s="6" t="inlineStr">
        <is>
          <t>Scan for vulnerabilities in organizational systems and applications periodically and when new vulnerabilities affecting those systems and applications are identified.</t>
        </is>
      </c>
      <c r="E85" s="7" t="n">
        <v>5</v>
      </c>
      <c r="F85" s="7" t="n">
        <v>5</v>
      </c>
      <c r="G85" s="6" t="inlineStr">
        <is>
          <t>No</t>
        </is>
      </c>
      <c r="H85" s="6" t="inlineStr">
        <is>
          <t>Defined scan frequency, scan results for systems and applications, and scans run after new advisories</t>
        </is>
      </c>
      <c r="I85" s="7" t="inlineStr">
        <is>
          <t>Scan</t>
        </is>
      </c>
      <c r="J85" s="8" t="n"/>
      <c r="K85" s="9" t="n"/>
      <c r="L85" s="10">
        <f>IF(J85="NOT MET",IF(K85="Yes",3,IF(ISNUMBER(F85),F85,0)),0)</f>
        <v>0</v>
      </c>
      <c r="M85" s="11" t="n"/>
      <c r="N85" s="11" t="n"/>
      <c r="O85" s="12" t="n"/>
      <c r="P85" s="11" t="n"/>
    </row>
    <row r="86" ht="30" customHeight="1">
      <c r="A86" s="5" t="inlineStr">
        <is>
          <t>RA.L2-3.11.3</t>
        </is>
      </c>
      <c r="B86" s="6" t="inlineStr">
        <is>
          <t>Vulnerability Remediation</t>
        </is>
      </c>
      <c r="C86" s="6" t="inlineStr">
        <is>
          <t>Risk Assessment (RA)</t>
        </is>
      </c>
      <c r="D86" s="6" t="inlineStr">
        <is>
          <t>Remediate vulnerabilities in accordance with risk assessments.</t>
        </is>
      </c>
      <c r="E86" s="7" t="n">
        <v>2</v>
      </c>
      <c r="F86" s="7" t="n">
        <v>1</v>
      </c>
      <c r="G86" s="6" t="inlineStr">
        <is>
          <t>Yes</t>
        </is>
      </c>
      <c r="H86" s="6" t="inlineStr">
        <is>
          <t>Remediation records ranked by risk, and rescans or retests showing the fixes held</t>
        </is>
      </c>
      <c r="I86" s="7" t="inlineStr">
        <is>
          <t>Test + scan</t>
        </is>
      </c>
      <c r="J86" s="8" t="n"/>
      <c r="K86" s="9" t="n"/>
      <c r="L86" s="10">
        <f>IF(J86="NOT MET",IF(K86="Yes",3,IF(ISNUMBER(F86),F86,0)),0)</f>
        <v>0</v>
      </c>
      <c r="M86" s="11" t="n"/>
      <c r="N86" s="11" t="n"/>
      <c r="O86" s="12" t="n"/>
      <c r="P86" s="11" t="n"/>
    </row>
    <row r="87" ht="43" customHeight="1">
      <c r="A87" s="5" t="inlineStr">
        <is>
          <t>CA.L2-3.12.1</t>
        </is>
      </c>
      <c r="B87" s="6" t="inlineStr">
        <is>
          <t>Security Control Assessment</t>
        </is>
      </c>
      <c r="C87" s="6" t="inlineStr">
        <is>
          <t>Security Assessment (CA)</t>
        </is>
      </c>
      <c r="D87" s="6" t="inlineStr">
        <is>
          <t>Periodically assess the security controls in organizational systems to determine if the controls are effective in their application.</t>
        </is>
      </c>
      <c r="E87" s="7" t="n">
        <v>2</v>
      </c>
      <c r="F87" s="7" t="n">
        <v>5</v>
      </c>
      <c r="G87" s="6" t="inlineStr">
        <is>
          <t>No</t>
        </is>
      </c>
      <c r="H87" s="6" t="inlineStr">
        <is>
          <t>Defined assessment frequency and the assessment reports themselves</t>
        </is>
      </c>
      <c r="I87" s="7" t="inlineStr">
        <is>
          <t>Test</t>
        </is>
      </c>
      <c r="J87" s="8" t="n"/>
      <c r="K87" s="9" t="n"/>
      <c r="L87" s="10">
        <f>IF(J87="NOT MET",IF(K87="Yes",3,IF(ISNUMBER(F87),F87,0)),0)</f>
        <v>0</v>
      </c>
      <c r="M87" s="11" t="n"/>
      <c r="N87" s="11" t="n"/>
      <c r="O87" s="12" t="n"/>
      <c r="P87" s="11" t="n"/>
    </row>
    <row r="88" ht="43" customHeight="1">
      <c r="A88" s="5" t="inlineStr">
        <is>
          <t>CA.L2-3.12.2</t>
        </is>
      </c>
      <c r="B88" s="6" t="inlineStr">
        <is>
          <t>Operational Plan of Action</t>
        </is>
      </c>
      <c r="C88" s="6" t="inlineStr">
        <is>
          <t>Security Assessment (CA)</t>
        </is>
      </c>
      <c r="D88" s="6" t="inlineStr">
        <is>
          <t>Develop and implement plans of action designed to correct deficiencies and reduce or eliminate vulnerabilities in organizational systems.</t>
        </is>
      </c>
      <c r="E88" s="7" t="n">
        <v>3</v>
      </c>
      <c r="F88" s="7" t="n">
        <v>3</v>
      </c>
      <c r="G88" s="6" t="inlineStr">
        <is>
          <t>No</t>
        </is>
      </c>
      <c r="H88" s="6" t="inlineStr">
        <is>
          <t>Plans of action listing each deficiency, owner, milestone and progress</t>
        </is>
      </c>
      <c r="I88" s="7" t="n"/>
      <c r="J88" s="8" t="n"/>
      <c r="K88" s="9" t="n"/>
      <c r="L88" s="10">
        <f>IF(J88="NOT MET",IF(K88="Yes",3,IF(ISNUMBER(F88),F88,0)),0)</f>
        <v>0</v>
      </c>
      <c r="M88" s="11" t="n"/>
      <c r="N88" s="11" t="n"/>
      <c r="O88" s="12" t="n"/>
      <c r="P88" s="11" t="n"/>
    </row>
    <row r="89" ht="30" customHeight="1">
      <c r="A89" s="5" t="inlineStr">
        <is>
          <t>CA.L2-3.12.3</t>
        </is>
      </c>
      <c r="B89" s="6" t="inlineStr">
        <is>
          <t>Security Control Monitoring</t>
        </is>
      </c>
      <c r="C89" s="6" t="inlineStr">
        <is>
          <t>Security Assessment (CA)</t>
        </is>
      </c>
      <c r="D89" s="6" t="inlineStr">
        <is>
          <t>Monitor security controls on an ongoing basis to ensure the continued effectiveness of the controls.</t>
        </is>
      </c>
      <c r="E89" s="7" t="n">
        <v>1</v>
      </c>
      <c r="F89" s="7" t="n">
        <v>5</v>
      </c>
      <c r="G89" s="6" t="inlineStr">
        <is>
          <t>No</t>
        </is>
      </c>
      <c r="H89" s="6" t="inlineStr">
        <is>
          <t>The ongoing monitoring process and its recent outputs</t>
        </is>
      </c>
      <c r="I89" s="7" t="n"/>
      <c r="J89" s="8" t="n"/>
      <c r="K89" s="9" t="n"/>
      <c r="L89" s="10">
        <f>IF(J89="NOT MET",IF(K89="Yes",3,IF(ISNUMBER(F89),F89,0)),0)</f>
        <v>0</v>
      </c>
      <c r="M89" s="11" t="n"/>
      <c r="N89" s="11" t="n"/>
      <c r="O89" s="12" t="n"/>
      <c r="P89" s="11" t="n"/>
    </row>
    <row r="90" ht="56" customHeight="1">
      <c r="A90" s="5" t="inlineStr">
        <is>
          <t>CA.L2-3.12.4</t>
        </is>
      </c>
      <c r="B90" s="6" t="inlineStr">
        <is>
          <t>System Security Plan</t>
        </is>
      </c>
      <c r="C90" s="6" t="inlineStr">
        <is>
          <t>Security Assessment (CA)</t>
        </is>
      </c>
      <c r="D90" s="6" t="inlineStr">
        <is>
          <t>Develop, document, and periodically update system security plans that describe system boundaries, system environments of operation, how security requirements are implemented, and the relationships with or connections to other systems.</t>
        </is>
      </c>
      <c r="E90" s="7" t="n">
        <v>8</v>
      </c>
      <c r="F90" s="7" t="inlineStr">
        <is>
          <t>SSP required</t>
        </is>
      </c>
      <c r="G90" s="6" t="inlineStr">
        <is>
          <t>No</t>
        </is>
      </c>
      <c r="H90" s="6" t="inlineStr">
        <is>
          <t>A current SSP covering boundaries, environment, how each requirement is met, and connections</t>
        </is>
      </c>
      <c r="I90" s="7" t="n"/>
      <c r="J90" s="8" t="n"/>
      <c r="K90" s="9" t="n"/>
      <c r="L90" s="10">
        <f>IF(J90="NOT MET",IF(K90="Yes",3,IF(ISNUMBER(F90),F90,0)),0)</f>
        <v>0</v>
      </c>
      <c r="M90" s="11" t="n"/>
      <c r="N90" s="11" t="n"/>
      <c r="O90" s="12" t="n"/>
      <c r="P90" s="11" t="n"/>
    </row>
    <row r="91" ht="56" customHeight="1">
      <c r="A91" s="5" t="inlineStr">
        <is>
          <t>SC.L2-3.13.1</t>
        </is>
      </c>
      <c r="B91" s="6" t="inlineStr">
        <is>
          <t>Boundary Protection [CUI Data]</t>
        </is>
      </c>
      <c r="C91" s="6" t="inlineStr">
        <is>
          <t>System and Communications Protection (SC)</t>
        </is>
      </c>
      <c r="D91" s="6" t="inlineStr">
        <is>
          <t>Monitor, control, and protect communications (i.e., information transmitted or received by organizational systems) at the external boundaries and key internal boundaries of organizational systems.</t>
        </is>
      </c>
      <c r="E91" s="7" t="n">
        <v>8</v>
      </c>
      <c r="F91" s="7" t="n">
        <v>5</v>
      </c>
      <c r="G91" s="6" t="inlineStr">
        <is>
          <t>No</t>
        </is>
      </c>
      <c r="H91" s="6" t="inlineStr">
        <is>
          <t>Diagram of external and key internal boundaries, firewall rules, and boundary monitoring</t>
        </is>
      </c>
      <c r="I91" s="7" t="inlineStr">
        <is>
          <t>Test + scan</t>
        </is>
      </c>
      <c r="J91" s="8" t="n"/>
      <c r="K91" s="9" t="n"/>
      <c r="L91" s="10">
        <f>IF(J91="NOT MET",IF(K91="Yes",3,IF(ISNUMBER(F91),F91,0)),0)</f>
        <v>0</v>
      </c>
      <c r="M91" s="11" t="n"/>
      <c r="N91" s="11" t="n"/>
      <c r="O91" s="12" t="n"/>
      <c r="P91" s="11" t="n"/>
    </row>
    <row r="92" ht="43" customHeight="1">
      <c r="A92" s="5" t="inlineStr">
        <is>
          <t>SC.L2-3.13.2</t>
        </is>
      </c>
      <c r="B92" s="6" t="inlineStr">
        <is>
          <t>Security Engineering</t>
        </is>
      </c>
      <c r="C92" s="6" t="inlineStr">
        <is>
          <t>System and Communications Protection (SC)</t>
        </is>
      </c>
      <c r="D92" s="6" t="inlineStr">
        <is>
          <t>Employ architectural designs, software development techniques, and systems engineering principles that promote effective information security within organizational systems.</t>
        </is>
      </c>
      <c r="E92" s="7" t="n">
        <v>6</v>
      </c>
      <c r="F92" s="7" t="n">
        <v>5</v>
      </c>
      <c r="G92" s="6" t="inlineStr">
        <is>
          <t>No</t>
        </is>
      </c>
      <c r="H92" s="6" t="inlineStr">
        <is>
          <t>Documented architecture and development practices that apply security principles</t>
        </is>
      </c>
      <c r="I92" s="7" t="n"/>
      <c r="J92" s="8" t="n"/>
      <c r="K92" s="9" t="n"/>
      <c r="L92" s="10">
        <f>IF(J92="NOT MET",IF(K92="Yes",3,IF(ISNUMBER(F92),F92,0)),0)</f>
        <v>0</v>
      </c>
      <c r="M92" s="11" t="n"/>
      <c r="N92" s="11" t="n"/>
      <c r="O92" s="12" t="n"/>
      <c r="P92" s="11" t="n"/>
    </row>
    <row r="93" ht="43" customHeight="1">
      <c r="A93" s="5" t="inlineStr">
        <is>
          <t>SC.L2-3.13.3</t>
        </is>
      </c>
      <c r="B93" s="6" t="inlineStr">
        <is>
          <t>Role Separation</t>
        </is>
      </c>
      <c r="C93" s="6" t="inlineStr">
        <is>
          <t>System and Communications Protection (SC)</t>
        </is>
      </c>
      <c r="D93" s="6" t="inlineStr">
        <is>
          <t>Separate user functionality from system management functionality.</t>
        </is>
      </c>
      <c r="E93" s="7" t="n">
        <v>3</v>
      </c>
      <c r="F93" s="7" t="n">
        <v>1</v>
      </c>
      <c r="G93" s="6" t="inlineStr">
        <is>
          <t>Yes</t>
        </is>
      </c>
      <c r="H93" s="6" t="inlineStr">
        <is>
          <t>Separate interfaces and accounts for administration and everyday use</t>
        </is>
      </c>
      <c r="I93" s="7" t="n"/>
      <c r="J93" s="8" t="n"/>
      <c r="K93" s="9" t="n"/>
      <c r="L93" s="10">
        <f>IF(J93="NOT MET",IF(K93="Yes",3,IF(ISNUMBER(F93),F93,0)),0)</f>
        <v>0</v>
      </c>
      <c r="M93" s="11" t="n"/>
      <c r="N93" s="11" t="n"/>
      <c r="O93" s="12" t="n"/>
      <c r="P93" s="11" t="n"/>
    </row>
    <row r="94" ht="43" customHeight="1">
      <c r="A94" s="5" t="inlineStr">
        <is>
          <t>SC.L2-3.13.4</t>
        </is>
      </c>
      <c r="B94" s="6" t="inlineStr">
        <is>
          <t>Shared Resource Control</t>
        </is>
      </c>
      <c r="C94" s="6" t="inlineStr">
        <is>
          <t>System and Communications Protection (SC)</t>
        </is>
      </c>
      <c r="D94" s="6" t="inlineStr">
        <is>
          <t>Prevent unauthorized and unintended information transfer via shared system resources.</t>
        </is>
      </c>
      <c r="E94" s="7" t="n">
        <v>1</v>
      </c>
      <c r="F94" s="7" t="n">
        <v>1</v>
      </c>
      <c r="G94" s="6" t="inlineStr">
        <is>
          <t>Yes</t>
        </is>
      </c>
      <c r="H94" s="6" t="inlineStr">
        <is>
          <t>Controls that stop information leaking through shared system resources</t>
        </is>
      </c>
      <c r="I94" s="7" t="n"/>
      <c r="J94" s="8" t="n"/>
      <c r="K94" s="9" t="n"/>
      <c r="L94" s="10">
        <f>IF(J94="NOT MET",IF(K94="Yes",3,IF(ISNUMBER(F94),F94,0)),0)</f>
        <v>0</v>
      </c>
      <c r="M94" s="11" t="n"/>
      <c r="N94" s="11" t="n"/>
      <c r="O94" s="12" t="n"/>
      <c r="P94" s="11" t="n"/>
    </row>
    <row r="95" ht="43" customHeight="1">
      <c r="A95" s="5" t="inlineStr">
        <is>
          <t>SC.L2-3.13.5</t>
        </is>
      </c>
      <c r="B95" s="6" t="inlineStr">
        <is>
          <t>Public-Access System Separation [CUI Data]</t>
        </is>
      </c>
      <c r="C95" s="6" t="inlineStr">
        <is>
          <t>System and Communications Protection (SC)</t>
        </is>
      </c>
      <c r="D95" s="6" t="inlineStr">
        <is>
          <t>Implement subnetworks for publicly accessible system components that are physically or logically separated from internal networks.</t>
        </is>
      </c>
      <c r="E95" s="7" t="n">
        <v>2</v>
      </c>
      <c r="F95" s="7" t="n">
        <v>5</v>
      </c>
      <c r="G95" s="6" t="inlineStr">
        <is>
          <t>No</t>
        </is>
      </c>
      <c r="H95" s="6" t="inlineStr">
        <is>
          <t>A separate subnet (DMZ) for public-facing systems and the rules around it</t>
        </is>
      </c>
      <c r="I95" s="7" t="inlineStr">
        <is>
          <t>Test</t>
        </is>
      </c>
      <c r="J95" s="8" t="n"/>
      <c r="K95" s="9" t="n"/>
      <c r="L95" s="10">
        <f>IF(J95="NOT MET",IF(K95="Yes",3,IF(ISNUMBER(F95),F95,0)),0)</f>
        <v>0</v>
      </c>
      <c r="M95" s="11" t="n"/>
      <c r="N95" s="11" t="n"/>
      <c r="O95" s="12" t="n"/>
      <c r="P95" s="11" t="n"/>
    </row>
    <row r="96" ht="43" customHeight="1">
      <c r="A96" s="5" t="inlineStr">
        <is>
          <t>SC.L2-3.13.6</t>
        </is>
      </c>
      <c r="B96" s="6" t="inlineStr">
        <is>
          <t>Network Communication by Exception</t>
        </is>
      </c>
      <c r="C96" s="6" t="inlineStr">
        <is>
          <t>System and Communications Protection (SC)</t>
        </is>
      </c>
      <c r="D96" s="6" t="inlineStr">
        <is>
          <t>Deny network communications traffic by default and allow network communications traffic by exception (i.e., deny all, permit by exception).</t>
        </is>
      </c>
      <c r="E96" s="7" t="n">
        <v>2</v>
      </c>
      <c r="F96" s="7" t="n">
        <v>5</v>
      </c>
      <c r="G96" s="6" t="inlineStr">
        <is>
          <t>No</t>
        </is>
      </c>
      <c r="H96" s="6" t="inlineStr">
        <is>
          <t>Default-deny firewall rules with each exception documented</t>
        </is>
      </c>
      <c r="I96" s="7" t="inlineStr">
        <is>
          <t>Test</t>
        </is>
      </c>
      <c r="J96" s="8" t="n"/>
      <c r="K96" s="9" t="n"/>
      <c r="L96" s="10">
        <f>IF(J96="NOT MET",IF(K96="Yes",3,IF(ISNUMBER(F96),F96,0)),0)</f>
        <v>0</v>
      </c>
      <c r="M96" s="11" t="n"/>
      <c r="N96" s="11" t="n"/>
      <c r="O96" s="12" t="n"/>
      <c r="P96" s="11" t="n"/>
    </row>
    <row r="97" ht="56" customHeight="1">
      <c r="A97" s="5" t="inlineStr">
        <is>
          <t>SC.L2-3.13.7</t>
        </is>
      </c>
      <c r="B97" s="6" t="inlineStr">
        <is>
          <t>Split Tunneling</t>
        </is>
      </c>
      <c r="C97" s="6" t="inlineStr">
        <is>
          <t>System and Communications Protection (SC)</t>
        </is>
      </c>
      <c r="D97" s="6" t="inlineStr">
        <is>
          <t>Prevent remote devices from simultaneously establishing non-remote connections with organizational systems and communicating via some other connection to resources in external networks (i.e., split tunneling).</t>
        </is>
      </c>
      <c r="E97" s="7" t="n">
        <v>1</v>
      </c>
      <c r="F97" s="7" t="n">
        <v>1</v>
      </c>
      <c r="G97" s="6" t="inlineStr">
        <is>
          <t>Yes</t>
        </is>
      </c>
      <c r="H97" s="6" t="inlineStr">
        <is>
          <t>VPN configuration that prevents split tunneling</t>
        </is>
      </c>
      <c r="I97" s="7" t="inlineStr">
        <is>
          <t>Test</t>
        </is>
      </c>
      <c r="J97" s="8" t="n"/>
      <c r="K97" s="9" t="n"/>
      <c r="L97" s="10">
        <f>IF(J97="NOT MET",IF(K97="Yes",3,IF(ISNUMBER(F97),F97,0)),0)</f>
        <v>0</v>
      </c>
      <c r="M97" s="11" t="n"/>
      <c r="N97" s="11" t="n"/>
      <c r="O97" s="12" t="n"/>
      <c r="P97" s="11" t="n"/>
    </row>
    <row r="98" ht="43" customHeight="1">
      <c r="A98" s="5" t="inlineStr">
        <is>
          <t>SC.L2-3.13.8</t>
        </is>
      </c>
      <c r="B98" s="6" t="inlineStr">
        <is>
          <t>Data in Transit</t>
        </is>
      </c>
      <c r="C98" s="6" t="inlineStr">
        <is>
          <t>System and Communications Protection (SC)</t>
        </is>
      </c>
      <c r="D98" s="6" t="inlineStr">
        <is>
          <t>Implement cryptographic mechanisms to prevent unauthorized disclosure of CUI during transmission unless otherwise protected by alternative physical safeguards.</t>
        </is>
      </c>
      <c r="E98" s="7" t="n">
        <v>3</v>
      </c>
      <c r="F98" s="7" t="n">
        <v>3</v>
      </c>
      <c r="G98" s="6" t="inlineStr">
        <is>
          <t>No</t>
        </is>
      </c>
      <c r="H98" s="6" t="inlineStr">
        <is>
          <t>TLS and VPN settings that protect CUI in transit</t>
        </is>
      </c>
      <c r="I98" s="7" t="inlineStr">
        <is>
          <t>Scan</t>
        </is>
      </c>
      <c r="J98" s="8" t="n"/>
      <c r="K98" s="9" t="n"/>
      <c r="L98" s="10">
        <f>IF(J98="NOT MET",IF(K98="Yes",3,IF(ISNUMBER(F98),F98,0)),0)</f>
        <v>0</v>
      </c>
      <c r="M98" s="11" t="n"/>
      <c r="N98" s="11" t="n"/>
      <c r="O98" s="12" t="n"/>
      <c r="P98" s="11" t="n"/>
    </row>
    <row r="99" ht="43" customHeight="1">
      <c r="A99" s="5" t="inlineStr">
        <is>
          <t>SC.L2-3.13.9</t>
        </is>
      </c>
      <c r="B99" s="6" t="inlineStr">
        <is>
          <t>Connections Termination</t>
        </is>
      </c>
      <c r="C99" s="6" t="inlineStr">
        <is>
          <t>System and Communications Protection (SC)</t>
        </is>
      </c>
      <c r="D99" s="6" t="inlineStr">
        <is>
          <t>Terminate network connections associated with communications sessions at the end of the sessions or after a defined period of inactivity.</t>
        </is>
      </c>
      <c r="E99" s="7" t="n">
        <v>3</v>
      </c>
      <c r="F99" s="7" t="n">
        <v>1</v>
      </c>
      <c r="G99" s="6" t="inlineStr">
        <is>
          <t>Yes</t>
        </is>
      </c>
      <c r="H99" s="6" t="inlineStr">
        <is>
          <t>Idle timeout settings for network sessions</t>
        </is>
      </c>
      <c r="I99" s="7" t="n"/>
      <c r="J99" s="8" t="n"/>
      <c r="K99" s="9" t="n"/>
      <c r="L99" s="10">
        <f>IF(J99="NOT MET",IF(K99="Yes",3,IF(ISNUMBER(F99),F99,0)),0)</f>
        <v>0</v>
      </c>
      <c r="M99" s="11" t="n"/>
      <c r="N99" s="11" t="n"/>
      <c r="O99" s="12" t="n"/>
      <c r="P99" s="11" t="n"/>
    </row>
    <row r="100" ht="43" customHeight="1">
      <c r="A100" s="5" t="inlineStr">
        <is>
          <t>SC.L2-3.13.10</t>
        </is>
      </c>
      <c r="B100" s="6" t="inlineStr">
        <is>
          <t>Key Management</t>
        </is>
      </c>
      <c r="C100" s="6" t="inlineStr">
        <is>
          <t>System and Communications Protection (SC)</t>
        </is>
      </c>
      <c r="D100" s="6" t="inlineStr">
        <is>
          <t>Establish and manage cryptographic keys for cryptography employed in organizational systems.</t>
        </is>
      </c>
      <c r="E100" s="7" t="n">
        <v>2</v>
      </c>
      <c r="F100" s="7" t="n">
        <v>1</v>
      </c>
      <c r="G100" s="6" t="inlineStr">
        <is>
          <t>Yes</t>
        </is>
      </c>
      <c r="H100" s="6" t="inlineStr">
        <is>
          <t>Key management procedure and an inventory of keys and certificates</t>
        </is>
      </c>
      <c r="I100" s="7" t="n"/>
      <c r="J100" s="8" t="n"/>
      <c r="K100" s="9" t="n"/>
      <c r="L100" s="10">
        <f>IF(J100="NOT MET",IF(K100="Yes",3,IF(ISNUMBER(F100),F100,0)),0)</f>
        <v>0</v>
      </c>
      <c r="M100" s="11" t="n"/>
      <c r="N100" s="11" t="n"/>
      <c r="O100" s="12" t="n"/>
      <c r="P100" s="11" t="n"/>
    </row>
    <row r="101" ht="43" customHeight="1">
      <c r="A101" s="5" t="inlineStr">
        <is>
          <t>SC.L2-3.13.11</t>
        </is>
      </c>
      <c r="B101" s="6" t="inlineStr">
        <is>
          <t>CUI Encryption</t>
        </is>
      </c>
      <c r="C101" s="6" t="inlineStr">
        <is>
          <t>System and Communications Protection (SC)</t>
        </is>
      </c>
      <c r="D101" s="6" t="inlineStr">
        <is>
          <t>Employ FIPS-validated cryptography when used to protect the confidentiality of CUI.</t>
        </is>
      </c>
      <c r="E101" s="7" t="n">
        <v>1</v>
      </c>
      <c r="F101" s="7" t="n">
        <v>5</v>
      </c>
      <c r="G101" s="6" t="inlineStr">
        <is>
          <t>Only if encryption is used but not FIPS-validated</t>
        </is>
      </c>
      <c r="H101" s="6" t="inlineStr">
        <is>
          <t>FIPS 140 validation certificate numbers for the cryptographic modules that protect CUI</t>
        </is>
      </c>
      <c r="I101" s="7" t="n"/>
      <c r="J101" s="8" t="n"/>
      <c r="K101" s="11" t="inlineStr">
        <is>
          <t>No</t>
        </is>
      </c>
      <c r="L101" s="10">
        <f>IF(J101="NOT MET",IF(K101="Yes",3,IF(ISNUMBER(F101),F101,0)),0)</f>
        <v>0</v>
      </c>
      <c r="M101" s="11" t="n"/>
      <c r="N101" s="11" t="n"/>
      <c r="O101" s="12" t="n"/>
      <c r="P101" s="11" t="n"/>
    </row>
    <row r="102" ht="43" customHeight="1">
      <c r="A102" s="5" t="inlineStr">
        <is>
          <t>SC.L2-3.13.12</t>
        </is>
      </c>
      <c r="B102" s="6" t="inlineStr">
        <is>
          <t>Collaborative Device Control</t>
        </is>
      </c>
      <c r="C102" s="6" t="inlineStr">
        <is>
          <t>System and Communications Protection (SC)</t>
        </is>
      </c>
      <c r="D102" s="6" t="inlineStr">
        <is>
          <t>Prohibit remote activation of collaborative computing devices and provide indication of devices in use to users present at the device.</t>
        </is>
      </c>
      <c r="E102" s="7" t="n">
        <v>3</v>
      </c>
      <c r="F102" s="7" t="n">
        <v>1</v>
      </c>
      <c r="G102" s="6" t="inlineStr">
        <is>
          <t>Yes</t>
        </is>
      </c>
      <c r="H102" s="6" t="inlineStr">
        <is>
          <t>Settings that block remote activation of cameras and microphones and show when they are in use</t>
        </is>
      </c>
      <c r="I102" s="7" t="n"/>
      <c r="J102" s="8" t="n"/>
      <c r="K102" s="9" t="n"/>
      <c r="L102" s="10">
        <f>IF(J102="NOT MET",IF(K102="Yes",3,IF(ISNUMBER(F102),F102,0)),0)</f>
        <v>0</v>
      </c>
      <c r="M102" s="11" t="n"/>
      <c r="N102" s="11" t="n"/>
      <c r="O102" s="12" t="n"/>
      <c r="P102" s="11" t="n"/>
    </row>
    <row r="103" ht="43" customHeight="1">
      <c r="A103" s="5" t="inlineStr">
        <is>
          <t>SC.L2-3.13.13</t>
        </is>
      </c>
      <c r="B103" s="6" t="inlineStr">
        <is>
          <t>Mobile Code</t>
        </is>
      </c>
      <c r="C103" s="6" t="inlineStr">
        <is>
          <t>System and Communications Protection (SC)</t>
        </is>
      </c>
      <c r="D103" s="6" t="inlineStr">
        <is>
          <t>Control and monitor the use of mobile code.</t>
        </is>
      </c>
      <c r="E103" s="7" t="n">
        <v>2</v>
      </c>
      <c r="F103" s="7" t="n">
        <v>1</v>
      </c>
      <c r="G103" s="6" t="inlineStr">
        <is>
          <t>Yes</t>
        </is>
      </c>
      <c r="H103" s="6" t="inlineStr">
        <is>
          <t>Policy and controls on mobile code such as macros and scripts</t>
        </is>
      </c>
      <c r="I103" s="7" t="n"/>
      <c r="J103" s="8" t="n"/>
      <c r="K103" s="9" t="n"/>
      <c r="L103" s="10">
        <f>IF(J103="NOT MET",IF(K103="Yes",3,IF(ISNUMBER(F103),F103,0)),0)</f>
        <v>0</v>
      </c>
      <c r="M103" s="11" t="n"/>
      <c r="N103" s="11" t="n"/>
      <c r="O103" s="12" t="n"/>
      <c r="P103" s="11" t="n"/>
    </row>
    <row r="104" ht="43" customHeight="1">
      <c r="A104" s="5" t="inlineStr">
        <is>
          <t>SC.L2-3.13.14</t>
        </is>
      </c>
      <c r="B104" s="6" t="inlineStr">
        <is>
          <t>Voice over Internet Protocol</t>
        </is>
      </c>
      <c r="C104" s="6" t="inlineStr">
        <is>
          <t>System and Communications Protection (SC)</t>
        </is>
      </c>
      <c r="D104" s="6" t="inlineStr">
        <is>
          <t>Control and monitor the use of Voice over Internet Protocol (VoIP) technologies.</t>
        </is>
      </c>
      <c r="E104" s="7" t="n">
        <v>2</v>
      </c>
      <c r="F104" s="7" t="n">
        <v>1</v>
      </c>
      <c r="G104" s="6" t="inlineStr">
        <is>
          <t>Yes</t>
        </is>
      </c>
      <c r="H104" s="6" t="inlineStr">
        <is>
          <t>VoIP inventory, configuration and monitoring</t>
        </is>
      </c>
      <c r="I104" s="7" t="n"/>
      <c r="J104" s="8" t="n"/>
      <c r="K104" s="9" t="n"/>
      <c r="L104" s="10">
        <f>IF(J104="NOT MET",IF(K104="Yes",3,IF(ISNUMBER(F104),F104,0)),0)</f>
        <v>0</v>
      </c>
      <c r="M104" s="11" t="n"/>
      <c r="N104" s="11" t="n"/>
      <c r="O104" s="12" t="n"/>
      <c r="P104" s="11" t="n"/>
    </row>
    <row r="105" ht="43" customHeight="1">
      <c r="A105" s="5" t="inlineStr">
        <is>
          <t>SC.L2-3.13.15</t>
        </is>
      </c>
      <c r="B105" s="6" t="inlineStr">
        <is>
          <t>Communications Authenticity</t>
        </is>
      </c>
      <c r="C105" s="6" t="inlineStr">
        <is>
          <t>System and Communications Protection (SC)</t>
        </is>
      </c>
      <c r="D105" s="6" t="inlineStr">
        <is>
          <t>Protect the authenticity of communications sessions.</t>
        </is>
      </c>
      <c r="E105" s="7" t="n">
        <v>1</v>
      </c>
      <c r="F105" s="7" t="n">
        <v>5</v>
      </c>
      <c r="G105" s="6" t="inlineStr">
        <is>
          <t>No</t>
        </is>
      </c>
      <c r="H105" s="6" t="inlineStr">
        <is>
          <t>Controls that protect session authenticity, such as certificates and signing</t>
        </is>
      </c>
      <c r="I105" s="7" t="n"/>
      <c r="J105" s="8" t="n"/>
      <c r="K105" s="9" t="n"/>
      <c r="L105" s="10">
        <f>IF(J105="NOT MET",IF(K105="Yes",3,IF(ISNUMBER(F105),F105,0)),0)</f>
        <v>0</v>
      </c>
      <c r="M105" s="11" t="n"/>
      <c r="N105" s="11" t="n"/>
      <c r="O105" s="12" t="n"/>
      <c r="P105" s="11" t="n"/>
    </row>
    <row r="106" ht="43" customHeight="1">
      <c r="A106" s="5" t="inlineStr">
        <is>
          <t>SC.L2-3.13.16</t>
        </is>
      </c>
      <c r="B106" s="6" t="inlineStr">
        <is>
          <t>Data at Rest</t>
        </is>
      </c>
      <c r="C106" s="6" t="inlineStr">
        <is>
          <t>System and Communications Protection (SC)</t>
        </is>
      </c>
      <c r="D106" s="6" t="inlineStr">
        <is>
          <t>Protect the confidentiality of CUI at rest.</t>
        </is>
      </c>
      <c r="E106" s="7" t="n">
        <v>1</v>
      </c>
      <c r="F106" s="7" t="n">
        <v>1</v>
      </c>
      <c r="G106" s="6" t="inlineStr">
        <is>
          <t>Yes</t>
        </is>
      </c>
      <c r="H106" s="6" t="inlineStr">
        <is>
          <t>Encryption or other protection for stored CUI</t>
        </is>
      </c>
      <c r="I106" s="7" t="n"/>
      <c r="J106" s="8" t="n"/>
      <c r="K106" s="9" t="n"/>
      <c r="L106" s="10">
        <f>IF(J106="NOT MET",IF(K106="Yes",3,IF(ISNUMBER(F106),F106,0)),0)</f>
        <v>0</v>
      </c>
      <c r="M106" s="11" t="n"/>
      <c r="N106" s="11" t="n"/>
      <c r="O106" s="12" t="n"/>
      <c r="P106" s="11" t="n"/>
    </row>
    <row r="107" ht="30" customHeight="1">
      <c r="A107" s="5" t="inlineStr">
        <is>
          <t>SI.L2-3.14.1</t>
        </is>
      </c>
      <c r="B107" s="6" t="inlineStr">
        <is>
          <t>Flaw Remediation [CUI Data]</t>
        </is>
      </c>
      <c r="C107" s="6" t="inlineStr">
        <is>
          <t>System and Information Integrity (SI)</t>
        </is>
      </c>
      <c r="D107" s="6" t="inlineStr">
        <is>
          <t>Identify, report, and correct system flaws in a timely manner.</t>
        </is>
      </c>
      <c r="E107" s="7" t="n">
        <v>6</v>
      </c>
      <c r="F107" s="7" t="n">
        <v>5</v>
      </c>
      <c r="G107" s="6" t="inlineStr">
        <is>
          <t>No</t>
        </is>
      </c>
      <c r="H107" s="6" t="inlineStr">
        <is>
          <t>Patch process, patch compliance reports and time-to-fix records</t>
        </is>
      </c>
      <c r="I107" s="7" t="inlineStr">
        <is>
          <t>Test + scan</t>
        </is>
      </c>
      <c r="J107" s="8" t="n"/>
      <c r="K107" s="9" t="n"/>
      <c r="L107" s="10">
        <f>IF(J107="NOT MET",IF(K107="Yes",3,IF(ISNUMBER(F107),F107,0)),0)</f>
        <v>0</v>
      </c>
      <c r="M107" s="11" t="n"/>
      <c r="N107" s="11" t="n"/>
      <c r="O107" s="12" t="n"/>
      <c r="P107" s="11" t="n"/>
    </row>
    <row r="108" ht="30" customHeight="1">
      <c r="A108" s="5" t="inlineStr">
        <is>
          <t>SI.L2-3.14.2</t>
        </is>
      </c>
      <c r="B108" s="6" t="inlineStr">
        <is>
          <t>Malicious Code Protection [CUI Data]</t>
        </is>
      </c>
      <c r="C108" s="6" t="inlineStr">
        <is>
          <t>System and Information Integrity (SI)</t>
        </is>
      </c>
      <c r="D108" s="6" t="inlineStr">
        <is>
          <t>Provide protection from malicious code at designated locations within organizational systems.</t>
        </is>
      </c>
      <c r="E108" s="7" t="n">
        <v>2</v>
      </c>
      <c r="F108" s="7" t="n">
        <v>5</v>
      </c>
      <c r="G108" s="6" t="inlineStr">
        <is>
          <t>No</t>
        </is>
      </c>
      <c r="H108" s="6" t="inlineStr">
        <is>
          <t>Endpoint protection coverage report for the designated locations</t>
        </is>
      </c>
      <c r="I108" s="7" t="n"/>
      <c r="J108" s="8" t="n"/>
      <c r="K108" s="9" t="n"/>
      <c r="L108" s="10">
        <f>IF(J108="NOT MET",IF(K108="Yes",3,IF(ISNUMBER(F108),F108,0)),0)</f>
        <v>0</v>
      </c>
      <c r="M108" s="11" t="n"/>
      <c r="N108" s="11" t="n"/>
      <c r="O108" s="12" t="n"/>
      <c r="P108" s="11" t="n"/>
    </row>
    <row r="109" ht="30" customHeight="1">
      <c r="A109" s="5" t="inlineStr">
        <is>
          <t>SI.L2-3.14.3</t>
        </is>
      </c>
      <c r="B109" s="6" t="inlineStr">
        <is>
          <t>Security Alerts &amp; Advisories</t>
        </is>
      </c>
      <c r="C109" s="6" t="inlineStr">
        <is>
          <t>System and Information Integrity (SI)</t>
        </is>
      </c>
      <c r="D109" s="6" t="inlineStr">
        <is>
          <t>Monitor system security alerts and advisories and take action in response.</t>
        </is>
      </c>
      <c r="E109" s="7" t="n">
        <v>3</v>
      </c>
      <c r="F109" s="7" t="n">
        <v>5</v>
      </c>
      <c r="G109" s="6" t="inlineStr">
        <is>
          <t>No</t>
        </is>
      </c>
      <c r="H109" s="6" t="inlineStr">
        <is>
          <t>Advisory sources monitored and records of action taken</t>
        </is>
      </c>
      <c r="I109" s="7" t="n"/>
      <c r="J109" s="8" t="n"/>
      <c r="K109" s="9" t="n"/>
      <c r="L109" s="10">
        <f>IF(J109="NOT MET",IF(K109="Yes",3,IF(ISNUMBER(F109),F109,0)),0)</f>
        <v>0</v>
      </c>
      <c r="M109" s="11" t="n"/>
      <c r="N109" s="11" t="n"/>
      <c r="O109" s="12" t="n"/>
      <c r="P109" s="11" t="n"/>
    </row>
    <row r="110" ht="30" customHeight="1">
      <c r="A110" s="5" t="inlineStr">
        <is>
          <t>SI.L2-3.14.4</t>
        </is>
      </c>
      <c r="B110" s="6" t="inlineStr">
        <is>
          <t>Update Malicious Code Protection [CUI Data]</t>
        </is>
      </c>
      <c r="C110" s="6" t="inlineStr">
        <is>
          <t>System and Information Integrity (SI)</t>
        </is>
      </c>
      <c r="D110" s="6" t="inlineStr">
        <is>
          <t>Update malicious code protection mechanisms when new releases are available.</t>
        </is>
      </c>
      <c r="E110" s="7" t="n">
        <v>1</v>
      </c>
      <c r="F110" s="7" t="n">
        <v>5</v>
      </c>
      <c r="G110" s="6" t="inlineStr">
        <is>
          <t>No</t>
        </is>
      </c>
      <c r="H110" s="6" t="inlineStr">
        <is>
          <t>Automatic update settings for endpoint protection</t>
        </is>
      </c>
      <c r="I110" s="7" t="n"/>
      <c r="J110" s="8" t="n"/>
      <c r="K110" s="9" t="n"/>
      <c r="L110" s="10">
        <f>IF(J110="NOT MET",IF(K110="Yes",3,IF(ISNUMBER(F110),F110,0)),0)</f>
        <v>0</v>
      </c>
      <c r="M110" s="11" t="n"/>
      <c r="N110" s="11" t="n"/>
      <c r="O110" s="12" t="n"/>
      <c r="P110" s="11" t="n"/>
    </row>
    <row r="111" ht="43" customHeight="1">
      <c r="A111" s="5" t="inlineStr">
        <is>
          <t>SI.L2-3.14.5</t>
        </is>
      </c>
      <c r="B111" s="6" t="inlineStr">
        <is>
          <t>System &amp; File Scanning [CUI Data]</t>
        </is>
      </c>
      <c r="C111" s="6" t="inlineStr">
        <is>
          <t>System and Information Integrity (SI)</t>
        </is>
      </c>
      <c r="D111" s="6" t="inlineStr">
        <is>
          <t>Perform periodic scans of organizational systems and real-time scans of files from external sources as files are downloaded, opened, or executed.</t>
        </is>
      </c>
      <c r="E111" s="7" t="n">
        <v>3</v>
      </c>
      <c r="F111" s="7" t="n">
        <v>3</v>
      </c>
      <c r="G111" s="6" t="inlineStr">
        <is>
          <t>No</t>
        </is>
      </c>
      <c r="H111" s="6" t="inlineStr">
        <is>
          <t>Scheduled scan settings and real-time scanning of downloaded or opened files</t>
        </is>
      </c>
      <c r="I111" s="7" t="n"/>
      <c r="J111" s="8" t="n"/>
      <c r="K111" s="9" t="n"/>
      <c r="L111" s="10">
        <f>IF(J111="NOT MET",IF(K111="Yes",3,IF(ISNUMBER(F111),F111,0)),0)</f>
        <v>0</v>
      </c>
      <c r="M111" s="11" t="n"/>
      <c r="N111" s="11" t="n"/>
      <c r="O111" s="12" t="n"/>
      <c r="P111" s="11" t="n"/>
    </row>
    <row r="112" ht="43" customHeight="1">
      <c r="A112" s="5" t="inlineStr">
        <is>
          <t>SI.L2-3.14.6</t>
        </is>
      </c>
      <c r="B112" s="6" t="inlineStr">
        <is>
          <t>Monitor Communications for Attacks</t>
        </is>
      </c>
      <c r="C112" s="6" t="inlineStr">
        <is>
          <t>System and Information Integrity (SI)</t>
        </is>
      </c>
      <c r="D112" s="6" t="inlineStr">
        <is>
          <t>Monitor organizational systems, including inbound and outbound communications traffic, to detect attacks and indicators of potential attacks.</t>
        </is>
      </c>
      <c r="E112" s="7" t="n">
        <v>3</v>
      </c>
      <c r="F112" s="7" t="n">
        <v>5</v>
      </c>
      <c r="G112" s="6" t="inlineStr">
        <is>
          <t>No</t>
        </is>
      </c>
      <c r="H112" s="6" t="inlineStr">
        <is>
          <t>Inbound and outbound monitoring tools, their alerts, and who reviews them</t>
        </is>
      </c>
      <c r="I112" s="7" t="inlineStr">
        <is>
          <t>Test</t>
        </is>
      </c>
      <c r="J112" s="8" t="n"/>
      <c r="K112" s="9" t="n"/>
      <c r="L112" s="10">
        <f>IF(J112="NOT MET",IF(K112="Yes",3,IF(ISNUMBER(F112),F112,0)),0)</f>
        <v>0</v>
      </c>
      <c r="M112" s="11" t="n"/>
      <c r="N112" s="11" t="n"/>
      <c r="O112" s="12" t="n"/>
      <c r="P112" s="11" t="n"/>
    </row>
    <row r="113" ht="30" customHeight="1">
      <c r="A113" s="5" t="inlineStr">
        <is>
          <t>SI.L2-3.14.7</t>
        </is>
      </c>
      <c r="B113" s="6" t="inlineStr">
        <is>
          <t>Identify Unauthorized Use</t>
        </is>
      </c>
      <c r="C113" s="6" t="inlineStr">
        <is>
          <t>System and Information Integrity (SI)</t>
        </is>
      </c>
      <c r="D113" s="6" t="inlineStr">
        <is>
          <t>Identify unauthorized use of organizational systems.</t>
        </is>
      </c>
      <c r="E113" s="7" t="n">
        <v>2</v>
      </c>
      <c r="F113" s="7" t="n">
        <v>3</v>
      </c>
      <c r="G113" s="6" t="inlineStr">
        <is>
          <t>No</t>
        </is>
      </c>
      <c r="H113" s="6" t="inlineStr">
        <is>
          <t>A definition of authorized use and the monitoring that spots unauthorized use</t>
        </is>
      </c>
      <c r="I113" s="7" t="inlineStr">
        <is>
          <t>Test</t>
        </is>
      </c>
      <c r="J113" s="8" t="n"/>
      <c r="K113" s="9" t="n"/>
      <c r="L113" s="10">
        <f>IF(J113="NOT MET",IF(K113="Yes",3,IF(ISNUMBER(F113),F113,0)),0)</f>
        <v>0</v>
      </c>
      <c r="M113" s="11" t="n"/>
      <c r="N113" s="11" t="n"/>
      <c r="O113" s="12" t="n"/>
      <c r="P113" s="11" t="n"/>
    </row>
  </sheetData>
  <autoFilter ref="A3:P113"/>
  <conditionalFormatting sqref="J4:J113">
    <cfRule type="expression" priority="1" dxfId="0">
      <formula>J4="MET"</formula>
    </cfRule>
    <cfRule type="expression" priority="2" dxfId="1">
      <formula>J4="NOT MET"</formula>
    </cfRule>
    <cfRule type="expression" priority="3" dxfId="2">
      <formula>J4="N/A"</formula>
    </cfRule>
  </conditionalFormatting>
  <conditionalFormatting sqref="L4:L113">
    <cfRule type="expression" priority="4" dxfId="3">
      <formula>L4&gt;0</formula>
    </cfRule>
  </conditionalFormatting>
  <dataValidations count="2">
    <dataValidation sqref="J4:J113" showDropDown="0" showInputMessage="1" showErrorMessage="1" allowBlank="1" errorTitle="Status" error="Choose MET, NOT MET or N/A." promptTitle="Status" prompt="MET only when every assessment objective is met. N/A counts as MET." type="list">
      <formula1>"MET,NOT MET,N/A"</formula1>
    </dataValidation>
    <dataValidation sqref="K49 K101" showDropDown="0" showInputMessage="1" showErrorMessage="1" allowBlank="1" promptTitle="Partial credit" prompt="Yes deducts 3 points instead of 5 when Status is NOT MET." type="list">
      <formula1>"Yes,No"</formula1>
    </dataValidation>
  </dataValidations>
  <hyperlinks>
    <hyperlink xmlns:r="http://schemas.openxmlformats.org/officeDocument/2006/relationships" ref="H1" r:id="rId1"/>
  </hyperlinks>
  <printOptions gridLines="0"/>
  <pageMargins left="0.75" right="0.75" top="1" bottom="1" header="0.5" footer="0.5"/>
  <pageSetup orientation="landscape" paperSize="1" fitToHeight="0" fitToWidth="1"/>
  <headerFooter>
    <oddHeader/>
    <oddFooter>&amp;L&amp;8 CMMC Level 2 Requirements Checklist&amp;R&amp;8 Invadel  |  Page &amp;P of &amp;N</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H43"/>
  <sheetViews>
    <sheetView showGridLines="0" workbookViewId="0">
      <selection activeCell="A1" sqref="A1"/>
    </sheetView>
  </sheetViews>
  <sheetFormatPr baseColWidth="8" defaultRowHeight="15"/>
  <cols>
    <col width="40" customWidth="1" min="1" max="1"/>
    <col width="16" customWidth="1" min="2" max="2"/>
    <col width="12" customWidth="1" min="3" max="3"/>
    <col width="12" customWidth="1" min="4" max="4"/>
    <col width="12" customWidth="1" min="5" max="5"/>
    <col width="12" customWidth="1" min="6" max="6"/>
    <col width="12" customWidth="1" min="7" max="7"/>
    <col width="12" customWidth="1" min="8" max="8"/>
  </cols>
  <sheetData>
    <row r="1">
      <c r="A1" s="1" t="inlineStr">
        <is>
          <t>Summary</t>
        </is>
      </c>
    </row>
    <row r="2">
      <c r="A2" s="3" t="inlineStr">
        <is>
          <t>Calculated from the Checklist sheet. Do not type in column B.</t>
        </is>
      </c>
    </row>
    <row r="4">
      <c r="A4" s="13" t="inlineStr">
        <is>
          <t>Requirements</t>
        </is>
      </c>
      <c r="B4" s="14" t="n">
        <v>110</v>
      </c>
    </row>
    <row r="5">
      <c r="A5" s="13" t="inlineStr">
        <is>
          <t>Marked MET</t>
        </is>
      </c>
      <c r="B5" s="14">
        <f>COUNTIF(Checklist!$J$4:$J$113,"MET")</f>
        <v>0</v>
      </c>
    </row>
    <row r="6">
      <c r="A6" s="13" t="inlineStr">
        <is>
          <t>Marked N/A (counts as MET)</t>
        </is>
      </c>
      <c r="B6" s="14">
        <f>COUNTIF(Checklist!$J$4:$J$113,"N/A")</f>
        <v>0</v>
      </c>
    </row>
    <row r="7">
      <c r="A7" s="13" t="inlineStr">
        <is>
          <t>Marked NOT MET</t>
        </is>
      </c>
      <c r="B7" s="14">
        <f>COUNTIF(Checklist!$J$4:$J$113,"NOT MET")</f>
        <v>0</v>
      </c>
    </row>
    <row r="8">
      <c r="A8" s="13" t="inlineStr">
        <is>
          <t>Not yet assessed</t>
        </is>
      </c>
      <c r="B8" s="14">
        <f>B4-B5-B6-B7</f>
        <v>110</v>
      </c>
    </row>
    <row r="9">
      <c r="A9" s="13" t="inlineStr">
        <is>
          <t>Score so far (110 minus points of NOT MET rows)</t>
        </is>
      </c>
      <c r="B9" s="14">
        <f>110-SUM(Checklist!$L$4:$L$113)</f>
        <v>110</v>
      </c>
    </row>
    <row r="10">
      <c r="A10" s="13" t="inlineStr">
        <is>
          <t>Minimum score for Conditional status (0.8 x 110)</t>
        </is>
      </c>
      <c r="B10" s="14" t="n">
        <v>88</v>
      </c>
    </row>
    <row r="11">
      <c r="A11" s="13" t="inlineStr">
        <is>
          <t>Lowest possible score</t>
        </is>
      </c>
      <c r="B11" s="14" t="n">
        <v>-203</v>
      </c>
    </row>
    <row r="12">
      <c r="A12" s="13" t="inlineStr">
        <is>
          <t>System Security Plan (CA.L2-3.12.4)</t>
        </is>
      </c>
      <c r="B12" s="14" t="str">
        <f>IF(Checklist!J90="NOT MET","No current SSP",IF(Checklist!J90="","Not assessed",IF(Checklist!J90="N/A","N/A is not allowed: an SSP is always required","In place")))</f>
        <v>Not assessed</v>
      </c>
    </row>
    <row r="13">
      <c r="A13" s="13" t="inlineStr">
        <is>
          <t>NOT MET rows that cannot go on a POA&amp;M</t>
        </is>
      </c>
      <c r="B13" s="14">
        <f>COUNTIFS(Checklist!$J$4:$J$113,"NOT MET",Checklist!$G$4:$G$113,"No")+IF(AND(Checklist!J101="NOT MET",Checklist!K101&lt;&gt;"Yes"),1,0)</f>
        <v>0</v>
      </c>
    </row>
    <row r="14">
      <c r="A14" s="13" t="inlineStr">
        <is>
          <t>NOT MET rows that can go on a POA&amp;M</t>
        </is>
      </c>
      <c r="B14" s="14">
        <f>B7-B13</f>
        <v>0</v>
      </c>
    </row>
    <row r="15" ht="30" customHeight="1">
      <c r="A15" s="15" t="inlineStr">
        <is>
          <t>Result</t>
        </is>
      </c>
      <c r="B15" s="16" t="str">
        <f>IF(B8&gt;0,"Incomplete: "&amp;B8&amp;" rows not assessed",IF(B12&lt;&gt;"In place","Assessment cannot be completed without a current SSP",IF(B7=0,"Every requirement MET or N/A: Final Level 2 status",IF(AND(B9&gt;=88,B13=0),"Conditional status possible: close the POA&amp;M within 180 days","Not eligible for Conditional status"))))</f>
        <v>Incomplete: 110 rows not assessed</v>
      </c>
      <c r="C15" s="17" t="n"/>
      <c r="D15" s="17" t="n"/>
      <c r="E15" s="17" t="n"/>
      <c r="F15" s="17" t="n"/>
      <c r="G15" s="17" t="n"/>
      <c r="H15" s="18" t="n"/>
    </row>
    <row r="17">
      <c r="A17" s="19" t="inlineStr">
        <is>
          <t>By family</t>
        </is>
      </c>
    </row>
    <row r="18">
      <c r="A18" s="20" t="inlineStr">
        <is>
          <t>Family</t>
        </is>
      </c>
      <c r="B18" s="21" t="inlineStr">
        <is>
          <t>Requirements</t>
        </is>
      </c>
      <c r="C18" s="21" t="inlineStr">
        <is>
          <t>MET</t>
        </is>
      </c>
      <c r="D18" s="21" t="inlineStr">
        <is>
          <t>N/A</t>
        </is>
      </c>
      <c r="E18" s="21" t="inlineStr">
        <is>
          <t>NOT MET</t>
        </is>
      </c>
      <c r="F18" s="21" t="inlineStr">
        <is>
          <t>Not assessed</t>
        </is>
      </c>
      <c r="G18" s="21" t="inlineStr">
        <is>
          <t>Points deducted</t>
        </is>
      </c>
    </row>
    <row r="19">
      <c r="A19" s="22" t="inlineStr">
        <is>
          <t>Access Control (AC)</t>
        </is>
      </c>
      <c r="B19" s="23">
        <f>COUNTIF(Checklist!$C$4:$C$113,A19)</f>
        <v>22</v>
      </c>
      <c r="C19" s="23">
        <f>COUNTIFS(Checklist!$C$4:$C$113,A19,Checklist!$J$4:$J$113,"MET")</f>
        <v>0</v>
      </c>
      <c r="D19" s="23">
        <f>COUNTIFS(Checklist!$C$4:$C$113,A19,Checklist!$J$4:$J$113,"N/A")</f>
        <v>0</v>
      </c>
      <c r="E19" s="23">
        <f>COUNTIFS(Checklist!$C$4:$C$113,A19,Checklist!$J$4:$J$113,"NOT MET")</f>
        <v>0</v>
      </c>
      <c r="F19" s="23">
        <f>B19-C19-D19-E19</f>
        <v>22</v>
      </c>
      <c r="G19" s="23">
        <f>SUMIF(Checklist!$C$4:$C$113,A19,Checklist!$L$4:$L$113)</f>
        <v>0</v>
      </c>
    </row>
    <row r="20">
      <c r="A20" s="22" t="inlineStr">
        <is>
          <t>Awareness and Training (AT)</t>
        </is>
      </c>
      <c r="B20" s="23">
        <f>COUNTIF(Checklist!$C$4:$C$113,A20)</f>
        <v>3</v>
      </c>
      <c r="C20" s="23">
        <f>COUNTIFS(Checklist!$C$4:$C$113,A20,Checklist!$J$4:$J$113,"MET")</f>
        <v>0</v>
      </c>
      <c r="D20" s="23">
        <f>COUNTIFS(Checklist!$C$4:$C$113,A20,Checklist!$J$4:$J$113,"N/A")</f>
        <v>0</v>
      </c>
      <c r="E20" s="23">
        <f>COUNTIFS(Checklist!$C$4:$C$113,A20,Checklist!$J$4:$J$113,"NOT MET")</f>
        <v>0</v>
      </c>
      <c r="F20" s="23">
        <f>B20-C20-D20-E20</f>
        <v>3</v>
      </c>
      <c r="G20" s="23">
        <f>SUMIF(Checklist!$C$4:$C$113,A20,Checklist!$L$4:$L$113)</f>
        <v>0</v>
      </c>
    </row>
    <row r="21">
      <c r="A21" s="22" t="inlineStr">
        <is>
          <t>Audit and Accountability (AU)</t>
        </is>
      </c>
      <c r="B21" s="23">
        <f>COUNTIF(Checklist!$C$4:$C$113,A21)</f>
        <v>9</v>
      </c>
      <c r="C21" s="23">
        <f>COUNTIFS(Checklist!$C$4:$C$113,A21,Checklist!$J$4:$J$113,"MET")</f>
        <v>0</v>
      </c>
      <c r="D21" s="23">
        <f>COUNTIFS(Checklist!$C$4:$C$113,A21,Checklist!$J$4:$J$113,"N/A")</f>
        <v>0</v>
      </c>
      <c r="E21" s="23">
        <f>COUNTIFS(Checklist!$C$4:$C$113,A21,Checklist!$J$4:$J$113,"NOT MET")</f>
        <v>0</v>
      </c>
      <c r="F21" s="23">
        <f>B21-C21-D21-E21</f>
        <v>9</v>
      </c>
      <c r="G21" s="23">
        <f>SUMIF(Checklist!$C$4:$C$113,A21,Checklist!$L$4:$L$113)</f>
        <v>0</v>
      </c>
    </row>
    <row r="22">
      <c r="A22" s="22" t="inlineStr">
        <is>
          <t>Configuration Management (CM)</t>
        </is>
      </c>
      <c r="B22" s="23">
        <f>COUNTIF(Checklist!$C$4:$C$113,A22)</f>
        <v>9</v>
      </c>
      <c r="C22" s="23">
        <f>COUNTIFS(Checklist!$C$4:$C$113,A22,Checklist!$J$4:$J$113,"MET")</f>
        <v>0</v>
      </c>
      <c r="D22" s="23">
        <f>COUNTIFS(Checklist!$C$4:$C$113,A22,Checklist!$J$4:$J$113,"N/A")</f>
        <v>0</v>
      </c>
      <c r="E22" s="23">
        <f>COUNTIFS(Checklist!$C$4:$C$113,A22,Checklist!$J$4:$J$113,"NOT MET")</f>
        <v>0</v>
      </c>
      <c r="F22" s="23">
        <f>B22-C22-D22-E22</f>
        <v>9</v>
      </c>
      <c r="G22" s="23">
        <f>SUMIF(Checklist!$C$4:$C$113,A22,Checklist!$L$4:$L$113)</f>
        <v>0</v>
      </c>
    </row>
    <row r="23">
      <c r="A23" s="22" t="inlineStr">
        <is>
          <t>Identification and Authentication (IA)</t>
        </is>
      </c>
      <c r="B23" s="23">
        <f>COUNTIF(Checklist!$C$4:$C$113,A23)</f>
        <v>11</v>
      </c>
      <c r="C23" s="23">
        <f>COUNTIFS(Checklist!$C$4:$C$113,A23,Checklist!$J$4:$J$113,"MET")</f>
        <v>0</v>
      </c>
      <c r="D23" s="23">
        <f>COUNTIFS(Checklist!$C$4:$C$113,A23,Checklist!$J$4:$J$113,"N/A")</f>
        <v>0</v>
      </c>
      <c r="E23" s="23">
        <f>COUNTIFS(Checklist!$C$4:$C$113,A23,Checklist!$J$4:$J$113,"NOT MET")</f>
        <v>0</v>
      </c>
      <c r="F23" s="23">
        <f>B23-C23-D23-E23</f>
        <v>11</v>
      </c>
      <c r="G23" s="23">
        <f>SUMIF(Checklist!$C$4:$C$113,A23,Checklist!$L$4:$L$113)</f>
        <v>0</v>
      </c>
    </row>
    <row r="24">
      <c r="A24" s="22" t="inlineStr">
        <is>
          <t>Incident Response (IR)</t>
        </is>
      </c>
      <c r="B24" s="23">
        <f>COUNTIF(Checklist!$C$4:$C$113,A24)</f>
        <v>3</v>
      </c>
      <c r="C24" s="23">
        <f>COUNTIFS(Checklist!$C$4:$C$113,A24,Checklist!$J$4:$J$113,"MET")</f>
        <v>0</v>
      </c>
      <c r="D24" s="23">
        <f>COUNTIFS(Checklist!$C$4:$C$113,A24,Checklist!$J$4:$J$113,"N/A")</f>
        <v>0</v>
      </c>
      <c r="E24" s="23">
        <f>COUNTIFS(Checklist!$C$4:$C$113,A24,Checklist!$J$4:$J$113,"NOT MET")</f>
        <v>0</v>
      </c>
      <c r="F24" s="23">
        <f>B24-C24-D24-E24</f>
        <v>3</v>
      </c>
      <c r="G24" s="23">
        <f>SUMIF(Checklist!$C$4:$C$113,A24,Checklist!$L$4:$L$113)</f>
        <v>0</v>
      </c>
    </row>
    <row r="25">
      <c r="A25" s="22" t="inlineStr">
        <is>
          <t>Maintenance (MA)</t>
        </is>
      </c>
      <c r="B25" s="23">
        <f>COUNTIF(Checklist!$C$4:$C$113,A25)</f>
        <v>6</v>
      </c>
      <c r="C25" s="23">
        <f>COUNTIFS(Checklist!$C$4:$C$113,A25,Checklist!$J$4:$J$113,"MET")</f>
        <v>0</v>
      </c>
      <c r="D25" s="23">
        <f>COUNTIFS(Checklist!$C$4:$C$113,A25,Checklist!$J$4:$J$113,"N/A")</f>
        <v>0</v>
      </c>
      <c r="E25" s="23">
        <f>COUNTIFS(Checklist!$C$4:$C$113,A25,Checklist!$J$4:$J$113,"NOT MET")</f>
        <v>0</v>
      </c>
      <c r="F25" s="23">
        <f>B25-C25-D25-E25</f>
        <v>6</v>
      </c>
      <c r="G25" s="23">
        <f>SUMIF(Checklist!$C$4:$C$113,A25,Checklist!$L$4:$L$113)</f>
        <v>0</v>
      </c>
    </row>
    <row r="26">
      <c r="A26" s="22" t="inlineStr">
        <is>
          <t>Media Protection (MP)</t>
        </is>
      </c>
      <c r="B26" s="23">
        <f>COUNTIF(Checklist!$C$4:$C$113,A26)</f>
        <v>9</v>
      </c>
      <c r="C26" s="23">
        <f>COUNTIFS(Checklist!$C$4:$C$113,A26,Checklist!$J$4:$J$113,"MET")</f>
        <v>0</v>
      </c>
      <c r="D26" s="23">
        <f>COUNTIFS(Checklist!$C$4:$C$113,A26,Checklist!$J$4:$J$113,"N/A")</f>
        <v>0</v>
      </c>
      <c r="E26" s="23">
        <f>COUNTIFS(Checklist!$C$4:$C$113,A26,Checklist!$J$4:$J$113,"NOT MET")</f>
        <v>0</v>
      </c>
      <c r="F26" s="23">
        <f>B26-C26-D26-E26</f>
        <v>9</v>
      </c>
      <c r="G26" s="23">
        <f>SUMIF(Checklist!$C$4:$C$113,A26,Checklist!$L$4:$L$113)</f>
        <v>0</v>
      </c>
    </row>
    <row r="27">
      <c r="A27" s="22" t="inlineStr">
        <is>
          <t>Personnel Security (PS)</t>
        </is>
      </c>
      <c r="B27" s="23">
        <f>COUNTIF(Checklist!$C$4:$C$113,A27)</f>
        <v>2</v>
      </c>
      <c r="C27" s="23">
        <f>COUNTIFS(Checklist!$C$4:$C$113,A27,Checklist!$J$4:$J$113,"MET")</f>
        <v>0</v>
      </c>
      <c r="D27" s="23">
        <f>COUNTIFS(Checklist!$C$4:$C$113,A27,Checklist!$J$4:$J$113,"N/A")</f>
        <v>0</v>
      </c>
      <c r="E27" s="23">
        <f>COUNTIFS(Checklist!$C$4:$C$113,A27,Checklist!$J$4:$J$113,"NOT MET")</f>
        <v>0</v>
      </c>
      <c r="F27" s="23">
        <f>B27-C27-D27-E27</f>
        <v>2</v>
      </c>
      <c r="G27" s="23">
        <f>SUMIF(Checklist!$C$4:$C$113,A27,Checklist!$L$4:$L$113)</f>
        <v>0</v>
      </c>
    </row>
    <row r="28">
      <c r="A28" s="22" t="inlineStr">
        <is>
          <t>Physical Protection (PE)</t>
        </is>
      </c>
      <c r="B28" s="23">
        <f>COUNTIF(Checklist!$C$4:$C$113,A28)</f>
        <v>6</v>
      </c>
      <c r="C28" s="23">
        <f>COUNTIFS(Checklist!$C$4:$C$113,A28,Checklist!$J$4:$J$113,"MET")</f>
        <v>0</v>
      </c>
      <c r="D28" s="23">
        <f>COUNTIFS(Checklist!$C$4:$C$113,A28,Checklist!$J$4:$J$113,"N/A")</f>
        <v>0</v>
      </c>
      <c r="E28" s="23">
        <f>COUNTIFS(Checklist!$C$4:$C$113,A28,Checklist!$J$4:$J$113,"NOT MET")</f>
        <v>0</v>
      </c>
      <c r="F28" s="23">
        <f>B28-C28-D28-E28</f>
        <v>6</v>
      </c>
      <c r="G28" s="23">
        <f>SUMIF(Checklist!$C$4:$C$113,A28,Checklist!$L$4:$L$113)</f>
        <v>0</v>
      </c>
    </row>
    <row r="29">
      <c r="A29" s="22" t="inlineStr">
        <is>
          <t>Risk Assessment (RA)</t>
        </is>
      </c>
      <c r="B29" s="23">
        <f>COUNTIF(Checklist!$C$4:$C$113,A29)</f>
        <v>3</v>
      </c>
      <c r="C29" s="23">
        <f>COUNTIFS(Checklist!$C$4:$C$113,A29,Checklist!$J$4:$J$113,"MET")</f>
        <v>0</v>
      </c>
      <c r="D29" s="23">
        <f>COUNTIFS(Checklist!$C$4:$C$113,A29,Checklist!$J$4:$J$113,"N/A")</f>
        <v>0</v>
      </c>
      <c r="E29" s="23">
        <f>COUNTIFS(Checklist!$C$4:$C$113,A29,Checklist!$J$4:$J$113,"NOT MET")</f>
        <v>0</v>
      </c>
      <c r="F29" s="23">
        <f>B29-C29-D29-E29</f>
        <v>3</v>
      </c>
      <c r="G29" s="23">
        <f>SUMIF(Checklist!$C$4:$C$113,A29,Checklist!$L$4:$L$113)</f>
        <v>0</v>
      </c>
    </row>
    <row r="30">
      <c r="A30" s="22" t="inlineStr">
        <is>
          <t>Security Assessment (CA)</t>
        </is>
      </c>
      <c r="B30" s="23">
        <f>COUNTIF(Checklist!$C$4:$C$113,A30)</f>
        <v>4</v>
      </c>
      <c r="C30" s="23">
        <f>COUNTIFS(Checklist!$C$4:$C$113,A30,Checklist!$J$4:$J$113,"MET")</f>
        <v>0</v>
      </c>
      <c r="D30" s="23">
        <f>COUNTIFS(Checklist!$C$4:$C$113,A30,Checklist!$J$4:$J$113,"N/A")</f>
        <v>0</v>
      </c>
      <c r="E30" s="23">
        <f>COUNTIFS(Checklist!$C$4:$C$113,A30,Checklist!$J$4:$J$113,"NOT MET")</f>
        <v>0</v>
      </c>
      <c r="F30" s="23">
        <f>B30-C30-D30-E30</f>
        <v>4</v>
      </c>
      <c r="G30" s="23">
        <f>SUMIF(Checklist!$C$4:$C$113,A30,Checklist!$L$4:$L$113)</f>
        <v>0</v>
      </c>
    </row>
    <row r="31">
      <c r="A31" s="22" t="inlineStr">
        <is>
          <t>System and Communications Protection (SC)</t>
        </is>
      </c>
      <c r="B31" s="23">
        <f>COUNTIF(Checklist!$C$4:$C$113,A31)</f>
        <v>16</v>
      </c>
      <c r="C31" s="23">
        <f>COUNTIFS(Checklist!$C$4:$C$113,A31,Checklist!$J$4:$J$113,"MET")</f>
        <v>0</v>
      </c>
      <c r="D31" s="23">
        <f>COUNTIFS(Checklist!$C$4:$C$113,A31,Checklist!$J$4:$J$113,"N/A")</f>
        <v>0</v>
      </c>
      <c r="E31" s="23">
        <f>COUNTIFS(Checklist!$C$4:$C$113,A31,Checklist!$J$4:$J$113,"NOT MET")</f>
        <v>0</v>
      </c>
      <c r="F31" s="23">
        <f>B31-C31-D31-E31</f>
        <v>16</v>
      </c>
      <c r="G31" s="23">
        <f>SUMIF(Checklist!$C$4:$C$113,A31,Checklist!$L$4:$L$113)</f>
        <v>0</v>
      </c>
    </row>
    <row r="32">
      <c r="A32" s="22" t="inlineStr">
        <is>
          <t>System and Information Integrity (SI)</t>
        </is>
      </c>
      <c r="B32" s="23">
        <f>COUNTIF(Checklist!$C$4:$C$113,A32)</f>
        <v>7</v>
      </c>
      <c r="C32" s="23">
        <f>COUNTIFS(Checklist!$C$4:$C$113,A32,Checklist!$J$4:$J$113,"MET")</f>
        <v>0</v>
      </c>
      <c r="D32" s="23">
        <f>COUNTIFS(Checklist!$C$4:$C$113,A32,Checklist!$J$4:$J$113,"N/A")</f>
        <v>0</v>
      </c>
      <c r="E32" s="23">
        <f>COUNTIFS(Checklist!$C$4:$C$113,A32,Checklist!$J$4:$J$113,"NOT MET")</f>
        <v>0</v>
      </c>
      <c r="F32" s="23">
        <f>B32-C32-D32-E32</f>
        <v>7</v>
      </c>
      <c r="G32" s="23">
        <f>SUMIF(Checklist!$C$4:$C$113,A32,Checklist!$L$4:$L$113)</f>
        <v>0</v>
      </c>
    </row>
    <row r="33">
      <c r="A33" s="24" t="inlineStr">
        <is>
          <t>Total</t>
        </is>
      </c>
      <c r="B33" s="25">
        <f>SUM(B19:B32)</f>
        <v>110</v>
      </c>
      <c r="C33" s="25">
        <f>SUM(C19:C32)</f>
        <v>0</v>
      </c>
      <c r="D33" s="25">
        <f>SUM(D19:D32)</f>
        <v>0</v>
      </c>
      <c r="E33" s="25">
        <f>SUM(E19:E32)</f>
        <v>0</v>
      </c>
      <c r="F33" s="25">
        <f>SUM(F19:F32)</f>
        <v>110</v>
      </c>
      <c r="G33" s="25">
        <f>SUM(G19:G32)</f>
        <v>0</v>
      </c>
    </row>
    <row r="35">
      <c r="A35" s="19" t="inlineStr">
        <is>
          <t>Rows a penetration test or validated scan can evidence</t>
        </is>
      </c>
    </row>
    <row r="36">
      <c r="A36" s="26" t="inlineStr">
        <is>
          <t>Flag</t>
        </is>
      </c>
      <c r="B36" s="27" t="inlineStr">
        <is>
          <t>Rows</t>
        </is>
      </c>
      <c r="C36" s="27" t="inlineStr">
        <is>
          <t>NOT MET</t>
        </is>
      </c>
    </row>
    <row r="37">
      <c r="A37" s="28" t="inlineStr">
        <is>
          <t>Test</t>
        </is>
      </c>
      <c r="B37" s="29">
        <f>COUNTIF(Checklist!$I$4:$I$113,A37)</f>
        <v>15</v>
      </c>
      <c r="C37" s="29">
        <f>COUNTIFS(Checklist!$I$4:$I$113,A37,Checklist!$J$4:$J$113,"NOT MET")</f>
        <v>0</v>
      </c>
    </row>
    <row r="38">
      <c r="A38" s="28" t="inlineStr">
        <is>
          <t>Scan</t>
        </is>
      </c>
      <c r="B38" s="29">
        <f>COUNTIF(Checklist!$I$4:$I$113,A38)</f>
        <v>5</v>
      </c>
      <c r="C38" s="29">
        <f>COUNTIFS(Checklist!$I$4:$I$113,A38,Checklist!$J$4:$J$113,"NOT MET")</f>
        <v>0</v>
      </c>
    </row>
    <row r="39">
      <c r="A39" s="28" t="inlineStr">
        <is>
          <t>Test + scan</t>
        </is>
      </c>
      <c r="B39" s="29">
        <f>COUNTIF(Checklist!$I$4:$I$113,A39)</f>
        <v>3</v>
      </c>
      <c r="C39" s="29">
        <f>COUNTIFS(Checklist!$I$4:$I$113,A39,Checklist!$J$4:$J$113,"NOT MET")</f>
        <v>0</v>
      </c>
    </row>
    <row r="41">
      <c r="A41" s="3" t="inlineStr">
        <is>
          <t>A flag is not a pass. The policy and procedure objectives in a flagged row still need their own documents.</t>
        </is>
      </c>
    </row>
    <row r="43">
      <c r="A43" s="30" t="inlineStr">
        <is>
          <t>Invadel guide: invadel.com/blog/cmmc-level-2-checklist</t>
        </is>
      </c>
    </row>
  </sheetData>
  <mergeCells count="1">
    <mergeCell ref="B15:H15"/>
  </mergeCells>
  <conditionalFormatting sqref="B15">
    <cfRule type="expression" priority="1" dxfId="4">
      <formula>LEFT(B15,5)="Every"</formula>
    </cfRule>
    <cfRule type="expression" priority="2" dxfId="5">
      <formula>LEFT(B15,11)="Conditional"</formula>
    </cfRule>
    <cfRule type="expression" priority="3" dxfId="6">
      <formula>OR(LEFT(B15,3)="Not",LEFT(B15,10)="Assessment")</formula>
    </cfRule>
  </conditionalFormatting>
  <hyperlinks>
    <hyperlink xmlns:r="http://schemas.openxmlformats.org/officeDocument/2006/relationships" ref="A43" r:id="rId1"/>
  </hyperlinks>
  <pageMargins left="0.75" right="0.75" top="1" bottom="1" header="0.5" footer="0.5"/>
  <pageSetup orientation="portrait" fitToHeight="0" fitToWidth="1"/>
  <headerFooter>
    <oddHeader/>
    <oddFooter>&amp;R&amp;8 Invadel</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33"/>
  <sheetViews>
    <sheetView showGridLines="0" workbookViewId="0">
      <selection activeCell="A1" sqref="A1"/>
    </sheetView>
  </sheetViews>
  <sheetFormatPr baseColWidth="8" defaultRowHeight="15"/>
  <cols>
    <col width="110" customWidth="1" min="1" max="1"/>
  </cols>
  <sheetData>
    <row r="1" ht="20.5" customHeight="1">
      <c r="A1" s="31" t="inlineStr">
        <is>
          <t>CMMC Level 2 Requirements Checklist</t>
        </is>
      </c>
    </row>
    <row r="2" ht="15.5" customHeight="1">
      <c r="A2" s="32" t="inlineStr">
        <is>
          <t>Version 1.0, September 2026. Checked against 32 CFR Part 170 on September 26, 2026.</t>
        </is>
      </c>
    </row>
    <row r="3" ht="16.5" customHeight="1">
      <c r="A3" s="33" t="inlineStr"/>
    </row>
    <row r="4" ht="17.5" customHeight="1">
      <c r="A4" s="34" t="inlineStr">
        <is>
          <t>What is in it</t>
        </is>
      </c>
    </row>
    <row r="5" ht="30" customHeight="1">
      <c r="A5" s="33" t="inlineStr">
        <is>
          <t>All 110 CMMC Level 2 security requirements. CMMC Level 2 uses NIST SP 800-171 Revision 2, not Revision 3 (32 CFR 170.14).</t>
        </is>
      </c>
    </row>
    <row r="6" ht="43.5" customHeight="1">
      <c r="A6" s="33" t="inlineStr">
        <is>
          <t>Requirement text is from NIST SP 800-171 Rev. 2. Identifiers, titles and assessment objective counts follow the DoD CMMC Assessment Guide for Level 2. Point values come from 32 CFR 170.24 and the POA&amp;M limits from 32 CFR 170.21.</t>
        </is>
      </c>
    </row>
    <row r="7" ht="16.5" customHeight="1">
      <c r="A7" s="33" t="inlineStr">
        <is>
          <t>The evidence lists and the test or scan flags are Invadel guidance, not official text.</t>
        </is>
      </c>
    </row>
    <row r="8" ht="16.5" customHeight="1">
      <c r="A8" s="33" t="inlineStr"/>
    </row>
    <row r="9" ht="17.5" customHeight="1">
      <c r="A9" s="34" t="inlineStr">
        <is>
          <t>How to use it</t>
        </is>
      </c>
    </row>
    <row r="10" ht="30" customHeight="1">
      <c r="A10" s="33" t="inlineStr">
        <is>
          <t>1. On the Checklist sheet, set Status for each row: MET, NOT MET or N/A. A requirement is MET only when every one of its assessment objectives is met. N/A counts as MET.</t>
        </is>
      </c>
    </row>
    <row r="11" ht="30" customHeight="1">
      <c r="A11" s="33" t="inlineStr">
        <is>
          <t>2. Record where the evidence lives, one owner per requirement, and a target date for each gap. Assessors accept final documents only, not drafts or working papers.</t>
        </is>
      </c>
    </row>
    <row r="12" ht="43.5" customHeight="1">
      <c r="A12" s="33" t="inlineStr">
        <is>
          <t>3. Partial credit applies to two rows. IA.L2-3.5.3: set Partial credit to Yes if MFA covers only remote and privileged users. SC.L2-3.13.11: set it to Yes if encryption is used but is not FIPS-validated. Each deducts 3 points instead of 5.</t>
        </is>
      </c>
    </row>
    <row r="13" ht="30" customHeight="1">
      <c r="A13" s="33" t="inlineStr">
        <is>
          <t>4. The Summary sheet calculates the score: 110 minus the points of every NOT MET row. It also checks the POA&amp;M rules.</t>
        </is>
      </c>
    </row>
    <row r="14" ht="16.5" customHeight="1">
      <c r="A14" s="33" t="inlineStr"/>
    </row>
    <row r="15" ht="17.5" customHeight="1">
      <c r="A15" s="34" t="inlineStr">
        <is>
          <t>POA&amp;M rules (32 CFR 170.21)</t>
        </is>
      </c>
    </row>
    <row r="16" ht="16.5" customHeight="1">
      <c r="A16" s="33" t="inlineStr">
        <is>
          <t>Conditional status needs a score of at least 88 (0.8 x 110).</t>
        </is>
      </c>
    </row>
    <row r="17" ht="30" customHeight="1">
      <c r="A17" s="33" t="inlineStr">
        <is>
          <t>Only 1-point requirements may stay open on a POA&amp;M. SC.L2-3.13.11 may also stay open when encryption is used but is not FIPS-validated.</t>
        </is>
      </c>
    </row>
    <row r="18" ht="16.5" customHeight="1">
      <c r="A18" s="33" t="inlineStr">
        <is>
          <t>Never on a POA&amp;M: AC.L2-3.1.20, AC.L2-3.1.22, CA.L2-3.12.4, PE.L2-3.10.3, PE.L2-3.10.4 and PE.L2-3.10.5.</t>
        </is>
      </c>
    </row>
    <row r="19" ht="30" customHeight="1">
      <c r="A19" s="33" t="inlineStr">
        <is>
          <t>Every POA&amp;M item must be closed and confirmed in a closeout assessment within 180 days of the Conditional status date.</t>
        </is>
      </c>
    </row>
    <row r="20" ht="30" customHeight="1">
      <c r="A20" s="33" t="inlineStr">
        <is>
          <t>CA.L2-3.12.4 (System Security Plan) carries no points. Without a current SSP the assessment cannot be completed.</t>
        </is>
      </c>
    </row>
    <row r="21" ht="16.5" customHeight="1">
      <c r="A21" s="33" t="inlineStr"/>
    </row>
    <row r="22" ht="17.5" customHeight="1">
      <c r="A22" s="34" t="inlineStr">
        <is>
          <t>Testing evidence column</t>
        </is>
      </c>
    </row>
    <row r="23" ht="30" customHeight="1">
      <c r="A23" s="33" t="inlineStr">
        <is>
          <t>Test: a penetration test report is direct evidence for some of the requirement's objectives. Scan: a validated vulnerability scan evidences it. Test + scan: both apply. A flag is not a pass.</t>
        </is>
      </c>
    </row>
    <row r="24" ht="16.5" customHeight="1">
      <c r="A24" s="33" t="inlineStr"/>
    </row>
    <row r="25" ht="17.5" customHeight="1">
      <c r="A25" s="34" t="inlineStr">
        <is>
          <t>Sources</t>
        </is>
      </c>
    </row>
    <row r="26" ht="16.5" customHeight="1">
      <c r="A26" s="35" t="inlineStr">
        <is>
          <t>NIST SP 800-171 Rev. 2: https://csrc.nist.gov/pubs/sp/800/171/r2/upd1/final</t>
        </is>
      </c>
    </row>
    <row r="27" ht="30" customHeight="1">
      <c r="A27" s="35" t="inlineStr">
        <is>
          <t>32 CFR Part 170 (CMMC Program): https://www.ecfr.gov/current/title-32/subtitle-A/chapter-I/subchapter-G/part-170</t>
        </is>
      </c>
    </row>
    <row r="28" ht="16.5" customHeight="1">
      <c r="A28" s="35" t="inlineStr">
        <is>
          <t>CMMC Assessment Guide, Level 2: https://dowcio.war.gov/Portals/0/Documents/CMMC/AssessmentGuideL2v2.pdf</t>
        </is>
      </c>
    </row>
    <row r="29" ht="16.5" customHeight="1">
      <c r="A29" s="33" t="inlineStr"/>
    </row>
    <row r="30" ht="17.5" customHeight="1">
      <c r="A30" s="34" t="inlineStr">
        <is>
          <t>About this checklist</t>
        </is>
      </c>
    </row>
    <row r="31" ht="30" customHeight="1">
      <c r="A31" s="33" t="inlineStr">
        <is>
          <t>A working aid, not an assessment and not legal advice. Confirm your requirements and the current rollout phase with your contracting officer.</t>
        </is>
      </c>
    </row>
    <row r="32" ht="30" customHeight="1">
      <c r="A32" s="33" t="inlineStr">
        <is>
          <t>Invadel runs the penetration tests and validated scans that several of these requirements lean on. Invadel is not a C3PAO and does not write System Security Plans.</t>
        </is>
      </c>
    </row>
    <row r="33" ht="16.5" customHeight="1">
      <c r="A33" s="35" t="inlineStr">
        <is>
          <t>The full guide, with evidence notes for every row: invadel.com/blog/cmmc-level-2-checklist</t>
        </is>
      </c>
    </row>
  </sheetData>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33" r:id="rId4"/>
  </hyperlinks>
  <pageMargins left="0.75" right="0.75" top="1" bottom="1" header="0.5" footer="0.5"/>
  <pageSetup fitToHeight="1" fitToWidth="1"/>
  <headerFooter>
    <oddHeader/>
    <oddFooter>&amp;R&amp;8 Invadel</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Invadel</dc:creator>
  <dc:title xmlns:dc="http://purl.org/dc/elements/1.1/">CMMC Level 2 Requirements Checklist</dc:title>
  <dc:subject xmlns:dc="http://purl.org/dc/elements/1.1/">CMMC Level 2 / NIST SP 800-171 Rev. 2 self-assessment checklist</dc:subject>
  <dcterms:created xmlns:dcterms="http://purl.org/dc/terms/" xmlns:xsi="http://www.w3.org/2001/XMLSchema-instance" xsi:type="dcterms:W3CDTF">2026-09-26T12:42:38Z</dcterms:created>
  <dcterms:modified xmlns:dcterms="http://purl.org/dc/terms/" xmlns:xsi="http://www.w3.org/2001/XMLSchema-instance" xsi:type="dcterms:W3CDTF">2026-09-26T12:42:38Z</dcterms:modified>
  <cp:keywords>CMMC Level 2, NIST SP 800-171, SPRS, POA&amp;M, checklist</cp:keywords>
</cp:coreProperties>
</file>